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4" activeTab="4"/>
  </bookViews>
  <sheets>
    <sheet name="Sheet1" sheetId="1" state="hidden" r:id="rId1"/>
    <sheet name="Sheet2" sheetId="2" state="hidden" r:id="rId2"/>
    <sheet name="Sheet3" sheetId="3" state="hidden" r:id="rId3"/>
    <sheet name="项目库" sheetId="5" state="hidden" r:id="rId4"/>
    <sheet name="Sheet4" sheetId="7" r:id="rId5"/>
    <sheet name="1228" sheetId="6" state="hidden" r:id="rId6"/>
  </sheets>
  <definedNames>
    <definedName name="_xlnm._FilterDatabase" localSheetId="4" hidden="1">Sheet4!$A$2:$L$69</definedName>
    <definedName name="_xlnm._FilterDatabase" localSheetId="3" hidden="1">项目库!$A$4:$AR$113</definedName>
    <definedName name="_xlnm.Print_Area" localSheetId="3">项目库!$A$1:$N$113</definedName>
    <definedName name="_xlnm.Print_Titles" localSheetId="4">Sheet4!$2:$3</definedName>
  </definedNames>
  <calcPr calcId="144525"/>
</workbook>
</file>

<file path=xl/sharedStrings.xml><?xml version="1.0" encoding="utf-8"?>
<sst xmlns="http://schemas.openxmlformats.org/spreadsheetml/2006/main" count="2349" uniqueCount="752">
  <si>
    <t>云阳县农业农村现代化“十四五”重大项目库</t>
  </si>
  <si>
    <t>序号</t>
  </si>
  <si>
    <t>项目名称</t>
  </si>
  <si>
    <t>主要建设内容及规模</t>
  </si>
  <si>
    <t>建设地点</t>
  </si>
  <si>
    <t>建设工期</t>
  </si>
  <si>
    <t>资金来源</t>
  </si>
  <si>
    <t>当前进度</t>
  </si>
  <si>
    <t>总投资（万元）</t>
  </si>
  <si>
    <t>中央
投资</t>
  </si>
  <si>
    <t>市级
投资</t>
  </si>
  <si>
    <t>县级
资金</t>
  </si>
  <si>
    <t>银行
贷款</t>
  </si>
  <si>
    <t>业主
自筹</t>
  </si>
  <si>
    <t>其它
投资</t>
  </si>
  <si>
    <t>一、现代农业产业发展</t>
  </si>
  <si>
    <t>（一）</t>
  </si>
  <si>
    <t>绿色循环优质高效特色农业</t>
  </si>
  <si>
    <t>粮食生产</t>
  </si>
  <si>
    <t>粮改饲试点项目</t>
  </si>
  <si>
    <t>现代种业提升工程项目</t>
  </si>
  <si>
    <t>生猪标准化规模养殖项目</t>
  </si>
  <si>
    <t>占地面积600亩，规划建设年出栏10000头种猪繁育场，并配套建设饲料加工厂、屠宰场，采取大户、散户代养的模式进行育肥养殖。</t>
  </si>
  <si>
    <t>路阳镇</t>
  </si>
  <si>
    <t>2021-2023</t>
  </si>
  <si>
    <t>新建生猪标准化规模养殖场</t>
  </si>
  <si>
    <t>发展生猪产能30万头。</t>
  </si>
  <si>
    <t>全县42个乡镇街道</t>
  </si>
  <si>
    <t>2021-2025　</t>
  </si>
  <si>
    <t>　筛选出适合新建养殖场地块</t>
  </si>
  <si>
    <t>巩固发展商品蔬菜基地</t>
  </si>
  <si>
    <t>发展商品蔬菜基地（蔬菜大棚等设施）10000亩。</t>
  </si>
  <si>
    <t>全县</t>
  </si>
  <si>
    <t>2021-2025</t>
  </si>
  <si>
    <t>普安柑橘育苗基地</t>
  </si>
  <si>
    <t>在普安建立1650平方米的柑橘品质育苗基地，保障园区用苗。</t>
  </si>
  <si>
    <t>普安乡</t>
  </si>
  <si>
    <t>园区规划初稿已形成，正在修改完善。</t>
  </si>
  <si>
    <t>江口柑橘园建设项目</t>
  </si>
  <si>
    <t>对江口现有8400亩柑橘园进行提档升级，引进推广水肥一体化、机械化种植等先进技术，新栽植2700亩标准化柑橘示范园。</t>
  </si>
  <si>
    <t>江口镇</t>
  </si>
  <si>
    <t>柑橘提质增效项目</t>
  </si>
  <si>
    <t>重点推广晚熟柑橘保花保果、防枯防落、配方施肥、整形修剪、生物防控五大技术，支持果园机械化，每亩按2000元投入，提质增效柑橘面积10万亩。</t>
  </si>
  <si>
    <t>柑橘基地乡镇（街道）</t>
  </si>
  <si>
    <t>启动实施</t>
  </si>
  <si>
    <t>柑橘补植补造项目</t>
  </si>
  <si>
    <t>在一江四河补天窗连空档，坚持适地适树的原则，补植补造柑橘果园5万亩。</t>
  </si>
  <si>
    <t>一江四河沿线乡镇（街道）</t>
  </si>
  <si>
    <t>完成前期准备工作。</t>
  </si>
  <si>
    <t>柑橘标准示范园建设项目</t>
  </si>
  <si>
    <t>在条件适宜的柑橘基地果园，坚持缺啥补啥的原则，建设柑橘高标准果园400个，占地面积6万亩。</t>
  </si>
  <si>
    <t>柑橘经济综合体</t>
  </si>
  <si>
    <t>占地面积1000亩，项目通过建立“公司+合作社+基地+农户”的产业化经营模式，建成柑橘经济综合体。</t>
  </si>
  <si>
    <t>各乡镇</t>
  </si>
  <si>
    <t>2021-2022</t>
  </si>
  <si>
    <t>柑橘品牌打造</t>
  </si>
  <si>
    <t>围绕天生云阳区域公用品牌，打造云阳柑橘品牌</t>
  </si>
  <si>
    <t>柑橘目标市场</t>
  </si>
  <si>
    <t>高标准果园建设项目</t>
  </si>
  <si>
    <t>打造以脆李产业为主的山地特色高标准果园500个，占地面积5万亩。</t>
  </si>
  <si>
    <t>特色水果基地乡镇（街道）</t>
  </si>
  <si>
    <t>红狮水果基地</t>
  </si>
  <si>
    <t>建立水果基地4400亩，并引进水肥一体化等现代设施设备，主要品种为柑橘、梨、樱桃。</t>
  </si>
  <si>
    <t>红狮镇</t>
  </si>
  <si>
    <t>花椒产业发展</t>
  </si>
  <si>
    <t>新增规模化花椒基地15000亩，配套椒园路、水肥一体化设施，每300亩建设一个炕房和冻库。　</t>
  </si>
  <si>
    <t>原有花椒20000亩　</t>
  </si>
  <si>
    <t>中药材种植园</t>
  </si>
  <si>
    <t>新发展100个规模100亩以上的中药材种植园，新增种植面积2万亩，配套基础设施及部分加工设施设备。</t>
  </si>
  <si>
    <t>中药材种植基地</t>
  </si>
  <si>
    <t>在江口园区内建立3700亩中药材基地，配套相应设施设备，对现有1100亩中药材基地进行提档升级。</t>
  </si>
  <si>
    <t>中药材种植与加工</t>
  </si>
  <si>
    <t>占地20万亩，全县发展天麻、小茴香、枳壳、三木药材、前胡、党参、黄精等地道药材5万亩，发展菊花5万亩，发展中峰10万群，并在红狮、上坝、农坝、堰坪等中药材种植基地建设拣选、清洗、切制、烘干、贮藏等适宜的中药材初加工设施，布局中药材加工企业，保障种植基地生产的药材适时进行加工。</t>
  </si>
  <si>
    <t>云阳县天麻种植及深加工建设项目</t>
  </si>
  <si>
    <t>1、建设天麻种子品种选育生产线及菌种生产线各一条，达到优选品种3-5个，年生产菌种150万袋以上：2、种麻培育示范基地建设30亩；3、商品天麻种植示范基地建设200亩；4、建立天麻种植资源圃20亩，开展规范化种植基地建设；5、天麻菌材林示范基地建设500亩；6、种麻及商品麻推广基地建设2000亩；7、建设天麻产品研发及初加工生产线3条、深加工生产线2条，达到年生产量880吨干品天麻，仅商品天麻年产值35200万元；8、推广种植天麻菌材林3000亩。</t>
  </si>
  <si>
    <t>菊花种植基地</t>
  </si>
  <si>
    <t>扩大菊花种植基地2万亩，配套基础设施和部分加工设备设施。</t>
  </si>
  <si>
    <t>茶叶基地改扩建项目</t>
  </si>
  <si>
    <t>新发展茶园面积5000亩，改造老茶园6000亩，改造7个茶叶加工厂房及设施。</t>
  </si>
  <si>
    <t>规模化集约化蚕桑基地建设项目</t>
  </si>
  <si>
    <t>新建或改建桑园1.5万亩，配套建设小蚕共育室，简易养蚕彩钢大棚、搭建省力化蚕台或智能养蚕设备设施、上蔟采茧等设施设备及初加工设施设备</t>
  </si>
  <si>
    <t>凤鸣标准化蚕桑园建设项目</t>
  </si>
  <si>
    <t>在凤鸣园区内建立标准化蚕桑园2万亩，同时配套供育室、彩钢大棚、智能养蚕设备等。</t>
  </si>
  <si>
    <t>凤鸣镇</t>
  </si>
  <si>
    <t>江口油茶标准化种植示范基地</t>
  </si>
  <si>
    <t>建设油茶标准化种植示范基地8000亩，完成苗木栽植及管护，配套加工房、管理房、油茶加工房等。</t>
  </si>
  <si>
    <t>水产健康养殖示范项目</t>
  </si>
  <si>
    <t>云阳县水产养殖场标准化改造项目,县域范围内改造水产养殖池塘10000亩，建设进排水设施，基础设施提升，规模养殖场配套养殖尾水处理池等设施；云阳县水产养殖提质保供项目，新建水产养殖场1000亩</t>
  </si>
  <si>
    <t>云阳县水产养殖提质保供项目</t>
  </si>
  <si>
    <t>新建水产养殖场1000亩</t>
  </si>
  <si>
    <t>全县42个乡镇(街道)</t>
  </si>
  <si>
    <t>2021-2024</t>
  </si>
  <si>
    <t>2000</t>
  </si>
  <si>
    <t>0</t>
  </si>
  <si>
    <t>1000</t>
  </si>
  <si>
    <t>高标准农田建设项目</t>
  </si>
  <si>
    <t>建设高标准农田30万亩，配套完善土地平整、土壤改良耕作道路、水利灌溉等基础设施。</t>
  </si>
  <si>
    <t>（二）</t>
  </si>
  <si>
    <t>数字农业建设试点工程</t>
  </si>
  <si>
    <t>智慧果园建设</t>
  </si>
  <si>
    <t>以“人工智能、物联网、大数据”等高新尖技术为支撑，支持50个果园建设果园水肥药一体化、溯源系统和果园物联网系统等，占地面积5000亩。</t>
  </si>
  <si>
    <t>部分基地果园</t>
  </si>
  <si>
    <t>（三）</t>
  </si>
  <si>
    <t>特色农产品优势区</t>
  </si>
  <si>
    <t>（四）</t>
  </si>
  <si>
    <t>农村一二三产业融合发展先导区</t>
  </si>
  <si>
    <t>（五）</t>
  </si>
  <si>
    <t>农业重大科技创新能力条件建设工程</t>
  </si>
  <si>
    <t>（六）</t>
  </si>
  <si>
    <t>现代农业园区建设工程</t>
  </si>
  <si>
    <t>普安现代农业产业园</t>
  </si>
  <si>
    <t>规划建设总规模约11375亩，即优质晚熟柑橘产业、磨刀溪水域天然生态渔产业带、四季花岛观光休闲中心、郎家休闲农业展示中心和马安生态渔饮食文化中心。</t>
  </si>
  <si>
    <t>2022-2024</t>
  </si>
  <si>
    <t>江口现代农业产业园</t>
  </si>
  <si>
    <t>园区重点发展晚熟柑橘和生态渔业，建成支撑园区的主导产业。按照产业融合、相互促进、延长链条和提升综合效益等需要，为把园区建成田园综合体，选择休闲农业和草食牲畜作为配套产业。江口现代农业示范园占地规模近2.3万亩，其中产业面积1.3万亩，其他1万亩。突出打造千万工程，即万亩柑橘和千亩流水养鱼。</t>
  </si>
  <si>
    <t>2023-2025</t>
  </si>
  <si>
    <t>凤鸣田园综合体</t>
  </si>
  <si>
    <t>规划占地24630亩，围绕“一心（凤鸣谷综合服务核心）、一廊（凤鸣谷生态风情廊）、两环（6M车行旅游环线）、三区（宗祠研学博览区、智慧稻乡示范区、浪漫婚尚休闲区）”，打造高起点田园综合体示范项目。</t>
  </si>
  <si>
    <t>红狮田园综合体</t>
  </si>
  <si>
    <t xml:space="preserve"> 规划占地15000亩，围绕“两轴五区”的总体布局，即两轴”，主干轴，产业轴；“五区”，渔田水乡区，柑橘生产区，全季采摘区，苗圃保障区，产业融合区，辐射咏梧社区、永福村、向阳村、水田村、中坪村，打造红狮镇田园综合体示范项目。</t>
  </si>
  <si>
    <t>农村产业融合发展示范园</t>
  </si>
  <si>
    <t>现代农业科技园</t>
  </si>
  <si>
    <t>农业产业强镇建设</t>
  </si>
  <si>
    <t>“一村一品”示范村镇项目</t>
  </si>
  <si>
    <t>现代农业产业示范基地</t>
  </si>
  <si>
    <t>根据“五大集群”产业发展，在全县各乡镇街道选取适宜品种，集中打造建设100个500亩以上产业示范基地，同时配套相应的基础设施。</t>
  </si>
  <si>
    <t>前期准备</t>
  </si>
  <si>
    <t>（七）</t>
  </si>
  <si>
    <t>动植物保护建设工程</t>
  </si>
  <si>
    <t>云阳县动物防疫体系建设项目</t>
  </si>
  <si>
    <t>改造县级实验室、购置动物疫病诊断和监测设备、冷链设备、动物防疫网络化管理设备和动物防疫知识宣传培训</t>
  </si>
  <si>
    <t>全县42个乡镇（街道）和动物疫病预防控制中心兽医实验室</t>
  </si>
  <si>
    <t>云阳县生猪规模场清洗消毒中心</t>
  </si>
  <si>
    <t>1.在凤鸣镇、红狮镇、人和街道建设清洗消毒中心。2.建设两个停车场及配套设施。3.清洗消毒场和自动化清洗消毒车间及配套设备。4.污水处理池及污水处理系统和设备。</t>
  </si>
  <si>
    <t>云阳县凤鸣镇、红狮镇、人和街道</t>
  </si>
  <si>
    <t>50</t>
  </si>
  <si>
    <t>云阳县动物应急物资储备库建设项目</t>
  </si>
  <si>
    <t>1.土建工程：应急物资储备库建设400m2。2.购置仪器设备：冷藏柜，低温冰柜，应急物资运输指挥车，堆货垫板及货架，档案柜和办公桌椅，备用发电机，给排水设施，供电设施，消防设施，通讯设施。3.购置储备物资。</t>
  </si>
  <si>
    <t>80</t>
  </si>
  <si>
    <t>20</t>
  </si>
  <si>
    <t>（八）</t>
  </si>
  <si>
    <t>农产品加工工程（初加工、深加工、加工园）</t>
  </si>
  <si>
    <t>农产品初加工</t>
  </si>
  <si>
    <t>柑橘深加工</t>
  </si>
  <si>
    <t>引进食品加工型企业或对县内企业改造升级，对次果及部分适宜加工鲜果进行深加工，形成年加工5万吨柑橘加工能力。</t>
  </si>
  <si>
    <t>工业园区</t>
  </si>
  <si>
    <t>凤鸣农产品加工园</t>
  </si>
  <si>
    <t>在凤鸣镇建设标准化农产品加工园5000平方米。</t>
  </si>
  <si>
    <t>农产品加工技术集成基地</t>
  </si>
  <si>
    <t>农产品精深加工示范基地</t>
  </si>
  <si>
    <t>区域性农产品加工园</t>
  </si>
  <si>
    <t>（九）</t>
  </si>
  <si>
    <t>农产品仓储保鲜冷链物流设施建设工程</t>
  </si>
  <si>
    <t>云阳县冷链物流园</t>
  </si>
  <si>
    <t>占地面积200亩，建筑面积16万㎡，其中冷库建筑面积10万㎡，静态库容10万吨，其中低温、高温各3万㎡，恒温库4万㎡；物流分拣加工厂房建筑面积2万㎡，物流仓储交易中心建筑面积4万㎡。冷链物流配送车30台，建立冷链物流智慧化管理系统1套。</t>
  </si>
  <si>
    <t>综合物流园</t>
  </si>
  <si>
    <t>1云阳县巴阳综合物流园,，园区占地2000亩,预计泊位20个。物流区包括物流集散中心、露天货场、仓储、冷藏（冻）和港口码头、货车滚装码头、商品车滚装码头及信息中心、货运中心、综合服务区；2航运综合物流产业园,园区占地500亩。拟建站房12000平方米、停车位、客运站、站前广场等建设；3黄岭综合物流园，占地300亩，集化工物流、仓储、配送、展示、交易、信息发布和金融结算等功能于一体</t>
  </si>
  <si>
    <t>2022-2030</t>
  </si>
  <si>
    <t>仓储物流园</t>
  </si>
  <si>
    <t>商贸仓储物流园,占地面积300亩，仓库建筑面积18万㎡，综合楼2万㎡，购置叉车20台、运输车辆50辆、智能化物流信息系统1套;保税仓储物流园。</t>
  </si>
  <si>
    <t>渝东北农产品市场物流冷链升级改造项目</t>
  </si>
  <si>
    <t>总拟改建冻库约3300平方米，设计容量1万吨。结合自身资源优势，联合交运集团物流，构建冷链配送体系，引入主力商家，建设B2B平台，实现小B线上订货，线下中央仓储</t>
  </si>
  <si>
    <t>宏霖速冻食品仓储冷链物流项目</t>
  </si>
  <si>
    <t>项目占地面积达800平方米，共建筑面积为2400平方米（三层）。畜禽原料仓1000平方米，水产原料仓600平方米，生制品成品仓300平方米，熟食品成品仓500平方米。</t>
  </si>
  <si>
    <t>云阳县公共物流配送中心</t>
  </si>
  <si>
    <t>云阳县公共物流配送中心项目总投资1100万元，占地面积约12000平方米，其中仓储面积9000平方米。整个项目分二期建设，其中一期建设面积4000平方米，2019年10月投入使用；二期建筑面积8000平方米。</t>
  </si>
  <si>
    <t>稻场社区仓储物流中心</t>
  </si>
  <si>
    <t>道路200m，仓储房4000㎡。</t>
  </si>
  <si>
    <t>肉类冻库</t>
  </si>
  <si>
    <t>在人和街道新建一个肉类冻库。产值20000万元，增加值2000万元，税收1000万元，利润2000万元，提供就业岗位200个。</t>
  </si>
  <si>
    <t>人和街道</t>
  </si>
  <si>
    <t>柑橘产地集散中心和商品化处理建设项目</t>
  </si>
  <si>
    <t>建设大中型集散中心20个，高标准分拣线20条，配套建设柑橘电商交易中心，满足全县30万亩柑橘产业投产后的需要。</t>
  </si>
  <si>
    <t>（十）</t>
  </si>
  <si>
    <t>休闲农业和乡村旅游精品工程</t>
  </si>
  <si>
    <t>盘龙特色观光走廊建设项目</t>
  </si>
  <si>
    <t>围绕盘龙沿线，突出重点，建设城郊型地产特色水果观光带，占地面积3000亩。</t>
  </si>
  <si>
    <t>盘龙-九龙沿线</t>
  </si>
  <si>
    <t>普安柑橘采摘体验园</t>
  </si>
  <si>
    <t>在普安已发展柑橘较好区域，建立280亩集休闲采摘及民宿等为一体的柑橘采摘体验园。</t>
  </si>
  <si>
    <t>农坝镇云峰山高山生态康养旅游片区</t>
  </si>
  <si>
    <t>打造6000平方米高山生态康养旅游片，集生态停车场，景区广场及避暑休闲度假楼等配套设施打造</t>
  </si>
  <si>
    <t>（十一）</t>
  </si>
  <si>
    <t>新型经营主体培育工程</t>
  </si>
  <si>
    <t>柑橘社会化服务</t>
  </si>
  <si>
    <t>培育有规模的社会化服务组织5-10家，推广统防统治、机械化作业、柑橘修剪等，购置机械设施设备等。</t>
  </si>
  <si>
    <t>农业产业化联合体项目</t>
  </si>
  <si>
    <t>二、农村基础设施</t>
  </si>
  <si>
    <t>农村重大水利基础设施建设</t>
  </si>
  <si>
    <t>现代农业产业园基础设施建设</t>
  </si>
  <si>
    <t>现代农业产业园基础设施项目</t>
  </si>
  <si>
    <t>根据四个产业园区规划，围绕产业进行基础设施建设，在凤鸣园区修建机耕道120公里，人行便道50公里；在红狮园区修建机耕道40公里，人行便道18公里；在普安园区修建机耕道40公里，人行便道20公里；在江口园区修建机耕道40公里，人行便道30公里。（初步预计）</t>
  </si>
  <si>
    <t>凤鸣镇、普安乡、红狮镇、江口镇</t>
  </si>
  <si>
    <t>农村供水保障工程</t>
  </si>
  <si>
    <t>云阳县县城拓展区城乡一体化供水工程</t>
  </si>
  <si>
    <t>新建青杉水库至县城拓展区引调水管道DN610球墨铸铁36km，新建或改扩建泵站7座，扩建水口水厂为20000m³/d，新建调压站8处，输配水干支管改造或延伸DN50-DN500、560km，户改等。</t>
  </si>
  <si>
    <t>水口、栖霞、数智森林小镇、工业园区C区</t>
  </si>
  <si>
    <t>规划</t>
  </si>
  <si>
    <t>云阳县江南凤鸣片区城乡一体化供水工程</t>
  </si>
  <si>
    <t>新建太地、和平水库管网连通DN500球墨铸铁7.7km,新建或改扩建泵站5座，新建调压站5处，扩建凤鸣水厂为20000m³/d，扩建宝坪水厂为5000m³/d，输配水干支管改造或延伸凤鸣、里市、院庄、宝坪、水磨、双坝、盘龙DN50-DN500、420km，户改等。</t>
  </si>
  <si>
    <t>凤鸣、宝坪</t>
  </si>
  <si>
    <t>云阳县县境西部区域城乡一体化供水工程</t>
  </si>
  <si>
    <t>扩建平安水厂为10000m³/d，平安(龙塘、养鹿)、白龙;扩建六合水厂为5000m³/d，路阳(双龙、文龙)输配水干支管改造或延伸高阳、渠马等DN50-DN350、360km，新建改扩建泵站5座，户改等。</t>
  </si>
  <si>
    <t>高阳、渠马、双龙、路阳、平安、养鹿等乡镇</t>
  </si>
  <si>
    <t>2022-2025</t>
  </si>
  <si>
    <t>云阳县县城及县境东北部部区域城乡一体化供水工程</t>
  </si>
  <si>
    <t>扩建江口水厂为30000m³/d、黄石水厂为20000m³/d、红狮水厂为5000m³/d，新建调压站6处，输配水干支管改造或延伸DN50-DN600、1840km，新建或改扩建泵站8处，户改等。</t>
  </si>
  <si>
    <t>青龙、双江、人和、黄石、南溪、江口、鱼泉、云安、云阳、红狮、龙洞等乡镇</t>
  </si>
  <si>
    <t>2024-2027</t>
  </si>
  <si>
    <t>云阳县江南龙普新区城乡一体化供水工程</t>
  </si>
  <si>
    <t>新建幸福水厂为10000m³/d，新建普安水厂为5000m³/d，输配水干支管改造或延伸DN50-DN600、340km，新建或改扩建泵站4处，户改等。</t>
  </si>
  <si>
    <t>龙角、泥溪、外郎、新津、普安、恐龙国家地质公园等</t>
  </si>
  <si>
    <t>2023-2026</t>
  </si>
  <si>
    <t>云阳县江南龙缸景区城乡一体化供水工程</t>
  </si>
  <si>
    <t>新建清水二级水厂一座5000m³/d，输配水干支管改造或延伸DN50-DN300、37km，新建或改扩建泵站1处，户改等。</t>
  </si>
  <si>
    <t>清水、耀灵、龙缸景区</t>
  </si>
  <si>
    <t>云阳县江南故堰片区城乡一体化供水工程</t>
  </si>
  <si>
    <t>新建或扩建故陵水厂为5000m³/d，输配水干支管改造或延伸DN50-DN300、164km，新建或改扩建泵站1座，户改等。</t>
  </si>
  <si>
    <t>故陵、堰坪</t>
  </si>
  <si>
    <t>农村饮水安全巩固提升</t>
  </si>
  <si>
    <t>高山边缘地区供水工程</t>
  </si>
  <si>
    <t>改扩建水厂9处，新建或改扩建泵站8处，新建水源工程2处。</t>
  </si>
  <si>
    <t>2023-2027</t>
  </si>
  <si>
    <t>洞清水源工程</t>
  </si>
  <si>
    <t>青杉水库至水口水库引水工程管道长度38.98Km；更生大堰改造：从老寨子至龙脊岭公园，长度9.87km。</t>
  </si>
  <si>
    <t>现代农业生产性服务设施建设</t>
  </si>
  <si>
    <t>农贸市场建设</t>
  </si>
  <si>
    <t>黄石农贸市场、白龙农贸市场、泥溪农贸市场、桐林农贸市场、耀灵农贸市场综合体、马安综合农贸市场、红狮农贸市场、凤鸣农贸市场、龙缸旅游度假大型农贸市场、渠马镇农贸市场建设项目、石门乡农贸市场、桂湾桂园路农贸市场、双龙镇文龙社区农贸市场、水口农贸、停车综合市场、龙角农贸市场。</t>
  </si>
  <si>
    <t>灌区续建配套节水改造工程建设</t>
  </si>
  <si>
    <t>农村公路建设工程</t>
  </si>
  <si>
    <t>“四好农村路”建设项目</t>
  </si>
  <si>
    <t>推动“四好农村路”示范创建提质扩面。在完成具备条件的建制村通硬化路和通客车任务基础上，有序推进较大人口规模自然村（组）等通硬化路建设。支持村内道路建设和改造。</t>
  </si>
  <si>
    <t>云阳县农村村社便道建设项目</t>
  </si>
  <si>
    <t>在全县40个乡镇（街道）的450个村（社区）范围内，建设3.5米宽以下村社入户便道以及产业园区道路5000公里，主要采取仝硬化道路。</t>
  </si>
  <si>
    <t>全县40个乡镇（街道）的450个村（社区）</t>
  </si>
  <si>
    <t>60000</t>
  </si>
  <si>
    <t>30000</t>
  </si>
  <si>
    <t>正在开展初步规划</t>
  </si>
  <si>
    <t>数字乡村建设工程</t>
  </si>
  <si>
    <t>农村电网建设工程</t>
  </si>
  <si>
    <t>黄石高铁新城电网改造升级项目</t>
  </si>
  <si>
    <t>迁改10千伏配电线路150千米、10千伏电杆150基、10千伏配电变压器60台，迁改0.4千伏配电线缆50千米。</t>
  </si>
  <si>
    <t>黄石镇</t>
  </si>
  <si>
    <t>三、农村创新创业创造</t>
  </si>
  <si>
    <t>国家农村创业创新项目</t>
  </si>
  <si>
    <t>现代农业科技示范展示基地项目</t>
  </si>
  <si>
    <t>农村中小企业创业园</t>
  </si>
  <si>
    <t>万人百亿返乡创业行动计划</t>
  </si>
  <si>
    <t>农机购置补贴项目</t>
  </si>
  <si>
    <t>四、生态农业美丽乡村</t>
  </si>
  <si>
    <t>耕地休耕轮作试点项目</t>
  </si>
  <si>
    <t>国家农业绿色发展先行区项目</t>
  </si>
  <si>
    <t>果菜茶有机肥替代化肥试点项目</t>
  </si>
  <si>
    <t>农村人居环境整治</t>
  </si>
  <si>
    <t>以农村垃圾治理、厕所革命、污水治理、村容村貌提升、农业废弃物资源化利用及村规划编制为重点开展农村人居环境整治。</t>
  </si>
  <si>
    <t>全县42个乡镇（街道）示范村</t>
  </si>
  <si>
    <t>云阳县乡镇污水升级改造工程</t>
  </si>
  <si>
    <t>对已实施的污水厂进行升级改造，提高出水水质</t>
  </si>
  <si>
    <t>云阳县各乡镇　</t>
  </si>
  <si>
    <t>　2021-2025</t>
  </si>
  <si>
    <t>正在前期论证　</t>
  </si>
  <si>
    <t>云阳县乡镇污水管网雨污分流改造工程</t>
  </si>
  <si>
    <t>对已实施的污水管网进行改造，做到彻底雨污分流。</t>
  </si>
  <si>
    <t>云阳县各乡镇</t>
  </si>
  <si>
    <t>正在前期调查</t>
  </si>
  <si>
    <t>云阳县乡镇污水管网完善工程</t>
  </si>
  <si>
    <t>　乡镇新建污水管网约300公里</t>
  </si>
  <si>
    <t>　云阳县各乡镇</t>
  </si>
  <si>
    <t>正在编制可研报告</t>
  </si>
  <si>
    <t>云阳县澎溪河流域整治工程</t>
  </si>
  <si>
    <t>对澎溪河流域全段进行整治</t>
  </si>
  <si>
    <t>散养户畜禽粪污收集存储项目</t>
  </si>
  <si>
    <t>建设“三格式”粪污贮液池，安装污水管网，铺设还田管网，配置泵。</t>
  </si>
  <si>
    <t>全县42个乡镇（街道）</t>
  </si>
  <si>
    <t>201-2025</t>
  </si>
  <si>
    <t>区域性粪污集中处理中心</t>
  </si>
  <si>
    <t>建设有机肥加工厂厂房、管理用房、购买粪污运输车等。</t>
  </si>
  <si>
    <t>全县42个乡镇（街道）范围内选址建设</t>
  </si>
  <si>
    <t>标准化养殖场改造</t>
  </si>
  <si>
    <t>标准化养殖圈舍改造，配套建设自动化设备（机械刮粪、自动投料、自动温控系统、粪污处理设施设备等）</t>
  </si>
  <si>
    <t>五、农村民生和乡村治理</t>
  </si>
  <si>
    <t>农村基层医疗卫生服务</t>
  </si>
  <si>
    <t>办好县级医院，推进标准化乡镇卫生院建设，改造提升村卫生室，消除医疗服务空白点。稳步推进紧密型县域医疗卫生共同体建设。加强乡村医生队伍建设。加强基层疾病预防控制队伍建设，做好重大疾病和传染病防控。</t>
  </si>
  <si>
    <t>社区、乡镇卫生院改造升级项目</t>
  </si>
  <si>
    <t>对全县社区、乡镇卫生院实施改造升级工程。</t>
  </si>
  <si>
    <t>各街道、乡镇</t>
  </si>
  <si>
    <t>正在进行规划论证</t>
  </si>
  <si>
    <t>云阳县基层卫生院</t>
  </si>
  <si>
    <t>分院建设。总建筑面积18000㎡，扩建凤桥、院庄、向阳、盛保、帆水、青山等6个基层卫生院分院，（每个分院3000㎡），扩建业务用房、配套附属设施设备及医疗设备配置。</t>
  </si>
  <si>
    <t>2021-2026</t>
  </si>
  <si>
    <t>云阳县基层医疗机构</t>
  </si>
  <si>
    <t>建筑面积17000㎡，其中新（改扩）建中心卫生院规范化发热、肠道门诊约7000㎡，改建乡镇卫生院发热、肠道门诊约10000㎡，购置相应设施设备。</t>
  </si>
  <si>
    <t>2020-2025</t>
  </si>
  <si>
    <t>云阳县村卫生室</t>
  </si>
  <si>
    <t>建筑面积10000㎡，改扩建南溪卫星村等20个村卫生室业务用房（每个村卫生室500㎡）进行提档升级，</t>
  </si>
  <si>
    <t>云阳县黄石镇康复护理院</t>
  </si>
  <si>
    <t>总建筑面积15000㎡，新建业务用房、相应配套附属设施设备及医疗设备配置。</t>
  </si>
  <si>
    <t>2020-2022</t>
  </si>
  <si>
    <t>云阳县云安镇卫生院迁扩建项目</t>
  </si>
  <si>
    <t>建筑面积5000㎡，扩建业务用房、相应配套附属设施设备及医疗设备配置。</t>
  </si>
  <si>
    <t>农村教育补短板</t>
  </si>
  <si>
    <t>龙洞小学教学综合楼</t>
  </si>
  <si>
    <t>新建教学综合楼2244㎡。</t>
  </si>
  <si>
    <t>云阳县龙洞镇</t>
  </si>
  <si>
    <t>前期手续已完成，已申报教育现代推进工程专项资金，下达后可立即开工建设。</t>
  </si>
  <si>
    <t>高阳小学教学综合楼</t>
  </si>
  <si>
    <t>新建教学综合楼3568㎡。</t>
  </si>
  <si>
    <t>云阳县高阳镇</t>
  </si>
  <si>
    <t>江口中学图书综合楼</t>
  </si>
  <si>
    <t>新建图书综合楼1376㎡，场地平整、边坡治理、硬化等附属工程。</t>
  </si>
  <si>
    <t>云阳县江口镇</t>
  </si>
  <si>
    <t>黄龙初中教学综合楼</t>
  </si>
  <si>
    <t>新建教学综合楼2400㎡。</t>
  </si>
  <si>
    <t>云阳县凤鸣镇</t>
  </si>
  <si>
    <t>已完成可行性论证及地勘，预计前期手续2020年5月前完成，拟申请进出口银行500万元进行建设。</t>
  </si>
  <si>
    <t>云阳县江口镇第二小学</t>
  </si>
  <si>
    <t>新建教学综合楼等校舍及附属工程15000㎡，运动场5000㎡及其他附属设施建设</t>
  </si>
  <si>
    <t>正在进行规划选址论证。</t>
  </si>
  <si>
    <t>上坝乡中心幼儿园（含新铺村校）</t>
  </si>
  <si>
    <t>新建教学及辅助用房1160㎡，附属设施及教学设施设备购置</t>
  </si>
  <si>
    <t>云阳县上坪乡</t>
  </si>
  <si>
    <t>土地调规已上报到市国土局。</t>
  </si>
  <si>
    <t>凤鸣中学教学综合楼</t>
  </si>
  <si>
    <t>新建教学综合楼3200㎡，占地面积1亩</t>
  </si>
  <si>
    <t>2023-2024</t>
  </si>
  <si>
    <t>方案设计等工作。</t>
  </si>
  <si>
    <t>水市小学等4所学校教师周转宿舍</t>
  </si>
  <si>
    <t>新建教师周转房290套。约10000平方米。占地面积6亩</t>
  </si>
  <si>
    <t>云阳县南溪镇等</t>
  </si>
  <si>
    <t>水口工业园区小学</t>
  </si>
  <si>
    <t>教学综合楼、学生食堂、学生厕所、学生宿舍等校舍及附属工程15000㎡，运动场5000㎡及其他附属设施建设</t>
  </si>
  <si>
    <t>云阳县水口镇</t>
  </si>
  <si>
    <t>2024-2025</t>
  </si>
  <si>
    <t>水口镇中心幼儿园（与水口工业园区小学合建）</t>
  </si>
  <si>
    <t>新建附属幼儿园4320㎡，附属设施及教学设施设备购置</t>
  </si>
  <si>
    <t>龙池初中教学综合楼</t>
  </si>
  <si>
    <t>新建教学综合楼2426平方米，同时需进行滑坡治理。</t>
  </si>
  <si>
    <t>已完成设计，但需进行滑坡治理。</t>
  </si>
  <si>
    <t>综治平台建设</t>
  </si>
  <si>
    <t>社区治理</t>
  </si>
  <si>
    <t>办理政府行政事项和基本公共服务，通过政府购买服务推进社区、社会组织、社会工作“三社联动”，规范设置功能用房。</t>
  </si>
  <si>
    <t>全县98个社区</t>
  </si>
  <si>
    <t>农村雪亮工程</t>
  </si>
  <si>
    <t>乡村公共文体服务</t>
  </si>
  <si>
    <t>打造乡村半小时文体圈</t>
  </si>
  <si>
    <t>活动中心</t>
  </si>
  <si>
    <t>龙角市民文化活动中心，新建8000平方米等基础配套设施；白龙市民文化活动中心，新建5000平方米等基础配套设施；凤鸣市民活动中心，新建市民文化活动中心6300平方米</t>
  </si>
  <si>
    <t>云阳县儿童游乐中心</t>
  </si>
  <si>
    <t>建设用地约158亩，新建儿童游乐设施设备、管理用房等配套设施。</t>
  </si>
  <si>
    <t>马安社区恐龙文化中心</t>
  </si>
  <si>
    <t>新建恐龙文化中心13000平方米，游客集散中心30000平方米等基础配套设施</t>
  </si>
  <si>
    <t>龙角体育馆</t>
  </si>
  <si>
    <t>新建2000平方米等基础配套设施</t>
  </si>
  <si>
    <t>狐狸坝云顶体育部落</t>
  </si>
  <si>
    <t>项目占地50000㎡，新建3处室内体育场馆及1处室外场馆，新建“土家白虎”为主题的运动休闲公园</t>
  </si>
  <si>
    <t>农村社会保障</t>
  </si>
  <si>
    <t>适当提高农村居民基本医疗保险财政补助和个人缴费标准。提高农村居民基本医保、大病保险、医疗救助经办服务水平。加强农村低保对象动态精准管理。完善农村留守儿童和妇女、老年人关爱服务体系。发展农村互助式养老，多形式建设日间照料中心，改善失能老年人和重度残疾人护理服务。</t>
  </si>
  <si>
    <t>渠马镇健康养老中心及托幼设施建设项目</t>
  </si>
  <si>
    <t>修建健康养老中心宿舍楼一栋、康养中心活动楼一栋、托幼设施一栋，户外地面绿化、铺装休闲步道、健身设施。</t>
  </si>
  <si>
    <t>农村社会治理</t>
  </si>
  <si>
    <t>村（社区）便民服务中心建设（21个）</t>
  </si>
  <si>
    <t>　建筑面积200㎡以上，按照一室多用的原则，设置服务大厅、居民议事室、人民调解室、阅览室、社会组织活动室、社会工作室、残疾人康复室、计划生育服务室、慈善物品保管室（慈善超市）、档案室、综治中心、微型消防站、市民学校、妇女儿童之家、社区办公室等功能用房。</t>
  </si>
  <si>
    <t>需建设的村社区　</t>
  </si>
  <si>
    <t>前期工作　</t>
  </si>
  <si>
    <t>建筑面积200㎡以上，按照一室多用的原则，设置服务大厅、居民议事室、人民调解室、阅览室、社会组织活动室、社会工作室、残疾人康复室、计划生育服务室、慈善物品保管室（慈善超市）、档案室、综治中心、微型消防站、市民学校、妇女儿童之家、社区办公室等功能用房。</t>
  </si>
  <si>
    <t>新开发区域的社区阵地</t>
  </si>
  <si>
    <t>重庆万力中药饮片研发及体验中心项目</t>
  </si>
  <si>
    <t>新建厂房2万平方（质检大楼、办公大楼、生产车间、仓储中心、中药博物管），采购全套生产设备和检测设备。</t>
  </si>
  <si>
    <t>云阳县工业园区黄岭组团</t>
  </si>
  <si>
    <t>600</t>
  </si>
  <si>
    <t>4000</t>
  </si>
  <si>
    <t>场坪阶段</t>
  </si>
  <si>
    <t>云阳县磨刀溪澎溪河流域渔业资源保护项目</t>
  </si>
  <si>
    <t>磨刀溪和澎溪河流域水质提升以鱼净水、以鱼抑藻增殖放流土著鱼类10000万尾.</t>
  </si>
  <si>
    <t>磨刀溪、澎溪河流域</t>
  </si>
  <si>
    <t>市级投资/专项债券</t>
  </si>
  <si>
    <t>一、主导产业培优工程</t>
  </si>
  <si>
    <t>一江四河柑橘补植补造项目</t>
  </si>
  <si>
    <t>山地特色效益农业特色水果打造</t>
  </si>
  <si>
    <t>云阳县水产养殖场标准化改造项目</t>
  </si>
  <si>
    <t>县域范围内改造水产养殖池塘10000亩，建设进排水设施，基础设施提升，规模养殖场配套养殖尾水处理池等设施；云阳县水产养殖提质保供项目，新建水产养殖场1000亩</t>
  </si>
  <si>
    <t>中药材种植园项目</t>
  </si>
  <si>
    <t>江口中药材种植基地</t>
  </si>
  <si>
    <t>凤鸣蚕桑项目</t>
  </si>
  <si>
    <t>茶叶基地建设项目</t>
  </si>
  <si>
    <t>二、千年良田建设工程</t>
  </si>
  <si>
    <t>云阳县高标准农田建设项目</t>
  </si>
  <si>
    <t>三、乡村产业融合工程</t>
  </si>
  <si>
    <t>柑橘深加工项目</t>
  </si>
  <si>
    <t>规划论证</t>
  </si>
  <si>
    <t>商贸仓储物流园</t>
  </si>
  <si>
    <t>占地面积300亩，仓库建筑面积18万㎡，综合楼2万㎡，购置叉车20台、运输车辆50辆、智能化物流信息系统1套;保税仓储物流园。</t>
  </si>
  <si>
    <t>总投资约3亿元，本年度计划投资6000万元。因原有冻库设备不良，一直荒废，拟改建冻库约3300平方米，设计容量1万吨。因原有冻库设备不良，一直荒废，拟改建冻库约3300平方米，设计容量1万吨。结合自身资源优势，联合交运集团物流，构建冷链配送体系，引入主力商家，建设B2B平台，实现小B线上订货，线下中央仓储。计划对接云阳县吾空花果山（重庆）电子商务股份有限公司投资的云阳县新零售O2O项目的100个生活服务站，并辐射奉节、巫山、巫溪等渝东北片区的部分区县。将重新定义渝东北农产品市场的人流，物流，信息流，实现千万级税收。</t>
  </si>
  <si>
    <t>规划建设中</t>
  </si>
  <si>
    <t>云阳县公共物流配送中心项目总投资1100万元，占地面积约12000平方米，其中仓储面积9000平方米。整个项目分二期建设，其中一期建设面积4000平方米，2019年10月投入使用；二期建筑面积8000平方米。该项目主要建设内容包括：城乡配送仓储区域，分拨中心区域，道路货物运输集散区域，物流信息交易区域，物流企业办公商务区域、物流信息服务及金融票据结算中心等。</t>
  </si>
  <si>
    <t>方案规划设计</t>
  </si>
  <si>
    <t>黄石农贸市场、白龙农贸市场、泥溪农贸市场、平安农贸市场、桐林农贸市场、耀灵农贸市场综合体、马安综合农贸市场、红狮农贸市场、凤鸣农贸市场、龙缸旅游度假大型农贸市场、渠马镇农贸市场建设项目、石门乡农贸市场、桂湾桂园路农贸市场、双龙镇文龙社区农贸市场、水口农贸、停车综合市场、龙角农贸市场。</t>
  </si>
  <si>
    <t>四、农业科技创新工程</t>
  </si>
  <si>
    <t>五、智慧农业·数字乡村建设工程</t>
  </si>
  <si>
    <t>六、优质农产品供给工程</t>
  </si>
  <si>
    <t>农业品种优化提升项目</t>
  </si>
  <si>
    <t>建成良种山羊种繁场5个、土鸡种繁场5个；培育壮大盘龙街道革岭村、农坝镇云峰村、凤鸣镇阳凤村、上坝乡药场村等菊花、乌天麻、道地药材种子种苗繁育基地，为中药材生产提供优质种子种苗；打造5至8个标准化鱼苗供应基地。</t>
  </si>
  <si>
    <t>改造县级实验室、购置动物疫病诊断和监测设备、冷链设备、动物防疫网络化管理设备和动物防疫知识宣传培训。</t>
  </si>
  <si>
    <t>七、经营主体质量提升工程</t>
  </si>
  <si>
    <t>八、乡村人才引育工程</t>
  </si>
  <si>
    <t>九、美丽乡村建设工程</t>
  </si>
  <si>
    <t>十、农村基础设施和公共服务提升工程</t>
  </si>
  <si>
    <t>云阳县高山边缘地区供水工程</t>
  </si>
  <si>
    <t>改扩建水厂9处，新建或改扩建泵站8处，输配水干支管改造或延伸DN50-DN500、640km，户改等。新建水源工程2处。</t>
  </si>
  <si>
    <t>大阳、桑坪、团坝、石门、榙棚、农坝、上坝、向阳、后叶等</t>
  </si>
  <si>
    <t>云阳县基层卫生院分院建设项目</t>
  </si>
  <si>
    <t>总建筑面积18000㎡，扩建凤桥、院庄、向阳、盛保、帆水、青山等6个基层卫生院分院，（每个分院3000㎡），扩建业务用房、配套附属设施设备及医疗设备配置。</t>
  </si>
  <si>
    <t>正在进行规划设计</t>
  </si>
  <si>
    <t>云阳县基层医疗机构发热门诊、肠道门诊提升项目</t>
  </si>
  <si>
    <t>部分基层医疗机构</t>
  </si>
  <si>
    <t>纳入规划</t>
  </si>
  <si>
    <t>云阳县村卫生室提档升级项目</t>
  </si>
  <si>
    <t>云阳县黄石镇康复护理院建设项目</t>
  </si>
  <si>
    <t>云安镇</t>
  </si>
  <si>
    <t>市民文化活动中心建设项目</t>
  </si>
  <si>
    <t>龙角、白龙、凤鸣</t>
  </si>
  <si>
    <t>云阳县</t>
  </si>
  <si>
    <t>龙角镇</t>
  </si>
  <si>
    <t>项目占地50000㎡，新建3处室内体育场馆及1处室外场馆，新建“土家白虎”为主题的运动休闲公园，打造集室内外运动、体育培训、休闲健身功能于一体的运动基地。</t>
  </si>
  <si>
    <t>清水土家族乡</t>
  </si>
  <si>
    <t>十一、乡村善治工程</t>
  </si>
  <si>
    <t>十二、产业平台支撑工程</t>
  </si>
  <si>
    <t>建设600个农村产业融合发展示范园</t>
  </si>
  <si>
    <t>建设1-2个国家级农业产业强镇。</t>
  </si>
  <si>
    <t>建设10个山地特色产业小镇、100个产业示范村。</t>
  </si>
  <si>
    <t>一、</t>
  </si>
  <si>
    <t>主导产业培优工程</t>
  </si>
  <si>
    <t>二、</t>
  </si>
  <si>
    <t>千年良田建设工程</t>
  </si>
  <si>
    <t>三、</t>
  </si>
  <si>
    <t>乡村产业融合工程</t>
  </si>
  <si>
    <t>四、</t>
  </si>
  <si>
    <t>农业科技创新工程</t>
  </si>
  <si>
    <t>五、</t>
  </si>
  <si>
    <t>智慧农业·数字乡村工程</t>
  </si>
  <si>
    <t>六、</t>
  </si>
  <si>
    <t>优质农产品供给工程</t>
  </si>
  <si>
    <t>七、</t>
  </si>
  <si>
    <t>经营主体质量提升工程</t>
  </si>
  <si>
    <t>八、</t>
  </si>
  <si>
    <t>乡村人才引育工程</t>
  </si>
  <si>
    <t>九、</t>
  </si>
  <si>
    <t>巴渝美丽乡村建设工程</t>
  </si>
  <si>
    <t>十、</t>
  </si>
  <si>
    <t>农村基础设施和公共服务提升工程</t>
  </si>
  <si>
    <t>十一、</t>
  </si>
  <si>
    <t>乡村善治工程</t>
  </si>
  <si>
    <t>十二、</t>
  </si>
  <si>
    <t>产业平台支撑工程</t>
  </si>
  <si>
    <t>牵头部门</t>
  </si>
  <si>
    <t>一、特色产业培优工程</t>
  </si>
  <si>
    <t>云阳县优质粮油基地建设项目</t>
  </si>
  <si>
    <t>在南溪、双土、大阳、石门等乡镇新建优质粮油基地5万亩，配套加工设施，稳定粮油保供。</t>
  </si>
  <si>
    <t>相关乡镇</t>
  </si>
  <si>
    <t>云阳县农业农村委员会</t>
  </si>
  <si>
    <t>完善云阳县150000亩现有柑橘园设施配套，以水肥一体化配套设施为主。主要内容为：1、水肥一体化配套设施；2、品种改良（高换、置换，含管护2年）；3、增施有机肥改土；4、整形修枝；5、开挖排水沟，宽50cm、深40cm；6、病虫害防治。</t>
  </si>
  <si>
    <t>“一江四河”流域柑橘基地乡镇（街道）</t>
  </si>
  <si>
    <t>在一江四河补天窗连空档，坚持适地适树的原则，补植补造柑橘果园50000亩。</t>
  </si>
  <si>
    <t>在条件适宜的柑橘基地果园，坚持缺啥补啥的原则，建设柑橘高标准果园400个。</t>
  </si>
  <si>
    <t>柑橘种植、销售与加工项目</t>
  </si>
  <si>
    <t>用地面积1000亩，项目通过建立“公司+合作社+基地+农户”的产业化经营模式，建成柑橘经济综合体。</t>
  </si>
  <si>
    <t>招商中</t>
  </si>
  <si>
    <t>云阳县柑橘高品质省力化关键技术研发与示范</t>
  </si>
  <si>
    <t>1、柑橘高品质生产技术研发：果实糖度提高1.5-3度，固酸比15-30，外观明显改善，优质果率提高10个百分点。
2、柑橘省力化生产技术研发：在质量提高、产量不降前提下，单位果实的劳动投入降低30%。
3、柑橘高品质省力化生产技术示范推广：示范1千亩，推广10万亩。</t>
  </si>
  <si>
    <t>打造以脆李产业为主的山地特色高标准果园300个。</t>
  </si>
  <si>
    <t>“云阳红橙”品牌打造项目</t>
  </si>
  <si>
    <t>1、云阳红橙地理标志证明商标申报；                                                                 2、云阳红橙统一包装补助及线上线下销售奖补；                                                                  3、媒体广告宣传；                                                            4、开展“云阳红橙”北京、上海等地专场推介；                        4、参加节会及展示展销会；                                                                                                                                                                                        5、在北京、上海、广州、西安、重庆建设“云阳红橙”品牌店5家；</t>
  </si>
  <si>
    <t>1、县域范围内新建水产养殖场1000亩；2、标准化改造水产养殖池塘10000亩，建设进排水设施，基础设施提升，规模养殖场配套养殖尾水处理池等设施。</t>
  </si>
  <si>
    <t>前期摸底规划进行中</t>
  </si>
  <si>
    <t>磨刀溪和澎溪河流域水质提升以鱼净水、以鱼抑藻增殖放流土著鱼类10000万尾。</t>
  </si>
  <si>
    <t>新发展100个中药材种植园，新增种植面积10000亩，配套基础设施及部分加工设施设备。</t>
  </si>
  <si>
    <t>到2025年，通过新建枳壳、小茴香等道地药材和菊花、天麻等适生优势中药材5万亩，并对已建中药材进行提质增效，全县中药材达到10万亩。依托云海药业、万力药业、渝峰乌天麻、芸山农业等中药材全产业链企业进行带头发展。</t>
  </si>
  <si>
    <t>1.建设天麻种子品种选育生产线及菌种生产线各一条，达到优选品种3-5个，年生产菌种150万袋以上：2.种麻培育示范基地建设30亩；3.商品天麻种植示范基地建设200亩；4.建立天麻种植资源圃20亩，开展规范化种植基地建设；5.天麻菌材林示范基地建设500亩；6.种麻及商品麻推广基地建设2000亩；7.建设天麻产品研发及初加工生产线3条、深加工生产线2条，达到年生产量880吨干品天麻，仅商品天麻年产值35200万元；8.推广种植天麻菌材林3000亩。</t>
  </si>
  <si>
    <t>云阳县工业园区复兴医药产业园</t>
  </si>
  <si>
    <t>已经开展天麻品种选育工作，建立天麻育种示范基地10亩，推广种植商品天麻400亩，种植天麻菌材林示范基地200亩。</t>
  </si>
  <si>
    <t>扩大菊花种植基地20000亩，配套基础设施和部分加工设备设施。</t>
  </si>
  <si>
    <t>改建标准化桑园2.5万亩，配套建设小蚕共育室，简易养蚕彩钢大棚、搭建省力化蚕台或智能养蚕设备设施、上蔟采茧等设施设备及初加工设施设备</t>
  </si>
  <si>
    <t>油茶标准化种植示范基地</t>
  </si>
  <si>
    <t>茶叶基地建设</t>
  </si>
  <si>
    <t>改造老茶园6000亩，改造7个茶叶加工厂房及设施。</t>
  </si>
  <si>
    <t>“天生云阳”品牌营销</t>
  </si>
  <si>
    <t>十四五期间，建成“天生云阳”四川、广东、浙江专卖店三家，新加坡、格鲁吉亚、马来西亚等地建设境外专柜一个以上，“天生云阳”农产品种类达到80个，年销售额30亿元以上。</t>
  </si>
  <si>
    <t>目标市场</t>
  </si>
  <si>
    <t>重庆云海药业股份有限公司加工品牌宣传推介</t>
  </si>
  <si>
    <t>1.开展“还少仙”在重庆市各地方加工品牌宣传推介活动等。
2.开展“三峡云海”在重庆市各地方加工品牌宣传推介活动等。
3.开展“还少堂”在重庆市各地方加工品牌宣传推介活动等。
4.开展“天生百草”在重庆市各地方加工品牌宣传推介活动等。</t>
  </si>
  <si>
    <t>重庆</t>
  </si>
  <si>
    <t>生猪标准化规模养殖场新建项目</t>
  </si>
  <si>
    <t>筛选出适合新建养殖场地块</t>
  </si>
  <si>
    <t>江西正邦生态循环农业生猪养殖</t>
  </si>
  <si>
    <t>计划总投资4.5亿元在云阳县建设年出栏120万头商品猪养殖生态农业循环项目。1、第一期投资2亿元：用于年出栏20万头商品仔猪繁殖基地的建设与运营（设计1-2个繁殖基地共存栏母猪1万头，年提供断奶仔猪20万头，其中固定资产部分投资1亿元，引种资金1亿元）。2、第二期投资2.5亿元：用于年出栏20万头商品猪配套项目的运营，公司主要经营模式为“繁殖基地自营+仔猪农户代养”（仔猪代养所需流动资金2亿元，育肥栏舍租赁费用0.5亿元）。乙方可整合现有区域内繁殖场、育肥场或养殖小区，以租赁或代养模式合作；同时利用农投、扶贫、县、镇、村等各级资金新建养殖小区10万头，以租赁模式与乙方合作，按1000头规模建立100个代养场，产业可精准扶贫100户，同时保障生猪产能稳定增长。</t>
  </si>
  <si>
    <t>全县生猪基地乡镇</t>
  </si>
  <si>
    <t>在谈</t>
  </si>
  <si>
    <t>农田宜机化改造项目</t>
  </si>
  <si>
    <t>按照地块小改大、零并整、梯改缓、短并长、弯变直，开展农田宜机化改造3万亩，大幅改善机械化生产作业条件。</t>
  </si>
  <si>
    <t>高效节水灌溉项目</t>
  </si>
  <si>
    <t>新建和改造渠系建筑物、输水管道，恢复或新增有效灌溉面积15000亩。</t>
  </si>
  <si>
    <t>三峡科技美镇项目</t>
  </si>
  <si>
    <t>三峡科技美镇是以科技、旅游为一体。项目“一心一带三片区”空间布局规划，面积1000亩。</t>
  </si>
  <si>
    <t>盘龙街道</t>
  </si>
  <si>
    <t>农坝镇</t>
  </si>
  <si>
    <t>云阳县住房和城乡建设委员会</t>
  </si>
  <si>
    <t>养生避暑旅游休闲中心（基地）建设项目</t>
  </si>
  <si>
    <t>在清水或农坝打造养生避暑旅游休闲中心（基地）。</t>
  </si>
  <si>
    <t>清水乡或农坝镇</t>
  </si>
  <si>
    <t>三峡库区药用植物观光博览园建设项目</t>
  </si>
  <si>
    <t>建设三峡库区药用植物观光博览园。</t>
  </si>
  <si>
    <t>相关乡镇（街道）</t>
  </si>
  <si>
    <t>二、农产品加工及仓储冷链物流</t>
  </si>
  <si>
    <t>云阳芸山农业开发有限公司初加工项目</t>
  </si>
  <si>
    <t>新建年加工能力500吨干菊花的初加工厂5个（每个占地20亩）。</t>
  </si>
  <si>
    <t>云阳县农业农村委员会、云阳县经济和信息化委员会</t>
  </si>
  <si>
    <t>云阳县森发食品有限公司初加工项目</t>
  </si>
  <si>
    <t>冷库占地200㎡，同时配备2台冷藏车；信息交易和办公中心50平方米；检疫检验中心20平方米；综合服务区建筑面积30平方米。</t>
  </si>
  <si>
    <t>重庆康诺菌业有限公司初加工项目</t>
  </si>
  <si>
    <t xml:space="preserve">1、木屑加工线一条； 2、食用菌拌料、装袋、灭菌生产线一条；3、无菌接种线3条；4、智能培育室10间；5、冷库5000立方；6、烘干房1000平米     </t>
  </si>
  <si>
    <t>云阳县江口镇沙溪村经济联合社初加工项目</t>
  </si>
  <si>
    <t>在江口镇布局柑橘精深加工项目，配备现代化的厂房，建设智慧选果生产线2条。对柑橘次果进行综合开发利用，提升柑橘中游产业链价值。完善冷链物流体系，在江口镇沙溪村、团滩村、五星村等村新建占地25亩的冷藏库，形成冷藏保鲜物流体系。</t>
  </si>
  <si>
    <t>重庆市云阳县木美中药材有限公司初加工项目</t>
  </si>
  <si>
    <t>在江口建设中药材粗加工基地，推动中药材拣选、清洗、切制、烘干、贮藏，布局中药材加工企业，保障种植基地生产的药材适时进行加工。</t>
  </si>
  <si>
    <t>云阳县恒刚油茶杨开垣种植专业合作社精深加工项目</t>
  </si>
  <si>
    <t>在江口镇建设油茶精深加工项目，引进油茶鲜果储藏、鲜果分级分选、茶果剥壳、分选、精选、烘干、茶籽储藏等全套油茶果加工设备生产油茶精制油，推动油茶精深加工，开发出药用、外用、口服等多种产品，提升附加值。</t>
  </si>
  <si>
    <t>云阳县人和食品加工产业园标准厂房项目</t>
  </si>
  <si>
    <t>新建农产品加工园区35亩。主要建设内容：包括场地平整、新建厂房、道路建设、给排水、供电、消防、环保等附属工程。</t>
  </si>
  <si>
    <t>人和工业园</t>
  </si>
  <si>
    <t>高阳镇园区新建农产品加工产业园项目</t>
  </si>
  <si>
    <t>新建农产品加工园区30亩。主要建设内容包括：新建厂房、绿化、道路、污水管网、天然气管网、给排水、用电、用水、消防等</t>
  </si>
  <si>
    <t>高阳镇</t>
  </si>
  <si>
    <t>云阳芸山农业开发有限公司技改升级项目</t>
  </si>
  <si>
    <t>1、升级改造菊花杀青生产线1条；2、升级改造菊花烘烤生产线4条；3、将原有烧煤的动能升级为环保的燃烧生物颗粒动能； 4、对原有的加工车间进行配套升级改造。</t>
  </si>
  <si>
    <t>云阳渝路食品有限责任公司扩产项目</t>
  </si>
  <si>
    <t>新增速食粉丝（干）生产线一条；新增速食粉丝（鲜粉）生产线一条；新增米线制品生产线一条，包含干米线以及鲜米线等。购置冻库设备3套，合计新增冻库容积3000立方米。</t>
  </si>
  <si>
    <t>重庆万力药业有限公司扩产项目</t>
  </si>
  <si>
    <t>中药饮片晾晒房2000平方米，中药饮片仓储7000平方米,毒性中药饮片扩建一条生产线</t>
  </si>
  <si>
    <t>2021年-2022</t>
  </si>
  <si>
    <t>重庆渝峰乌天麻集团有限公司技术改造和扩产项目</t>
  </si>
  <si>
    <t>1.新建乌天麻生产线共计7条：建设乌天麻片生产线、乌天麻酒现代生产线、乌天麻超微粉生产线1条、建设乌天麻含片生产线、乌天麻蜜饯生产线、乌天麻茶生产线、乌天麻饮品生产线。
2.乌天麻智慧农业建设，购买监测传感器、摄像头、主机，LED触摸屏及数控设备等。
3.乌天麻科普示范基地，打造乌天麻科普研学养生休闲中心及配套设施设备建设。
4.渝峰乌天麻研发及体验博览中心，新建乌天麻博览中心，包含乌天麻历史文化传承、研发乌天麻产品、研发乌天麻作用、炮制乌天麻产品、乌天麻用法、乌天麻吃法、等科普研学养生休闲科普传承展示，乌天麻相关标本科普展示及相关配套设施及设备。
5.乌天麻检测中心建设。</t>
  </si>
  <si>
    <t>江苏恒顺醋业云阳调味品有限责任公司技术改造和扩产项目</t>
  </si>
  <si>
    <t>实施云阳县恒顺调味品加工技改搬迁扩能项目，建设食醋酿造生产线和食醋智能灌装线一条；建设豆瓣酱智能翻晒阳光晒场30000平方米和豆瓣酱智能灌装线一条；购置炒锅30台，建设以火锅底料为主的复合调味料智能生产灌装线一条。</t>
  </si>
  <si>
    <t>重庆市宏霖食品股份有限公司扩产项目</t>
  </si>
  <si>
    <t>在全县范围内新增生产用房30000平方米，新建冷库5000平方米。建设速冻食品熟食加工间、速冻食品生制品加工间、常温食品加工间、冷藏食品加工间、中央厨房、复合调味料加工间、青花酱加工间、青花椒油加工间、酱文化园、研发大楼、仓库、冷冻库、急冻库、办公楼、工人宿舍等，购置新的精、深加工设备50台套及配套设施一批 。</t>
  </si>
  <si>
    <t>重庆三峡云海药业股份有限公司扩产项目</t>
  </si>
  <si>
    <t>1.拟新征土地30亩，总建筑面积11500平方米。内容包括中药材加工生产车间3500平方米（包括传统中药饮片2500平方米、口服中药饮片500平方米、精制饮片500平方米等），原料库房3000平方米、成品库房3000平方米、综合办公楼2000平方米、其它附属设施用房（变配电室、空压机房、泵房、门房、室外厕所等）300平方米，需购置主要生产检验设备200余台/套，以及配套的给排水、消防、供电等公用配套工程。
2.规划用地20亩，建设食用菌精深加工车间、生产线、冷库、包装车间、办公楼及配套设施。</t>
  </si>
  <si>
    <t>云阳县康诺百草农业科技有限公司扩产项目</t>
  </si>
  <si>
    <t>1.厂区占地面积30余亩，厂房面积约16000平方米，其中菌种繁育车间9000平方米，包括预冷室、强冷室、接种室、液体培养室、天麻育种室、实验室、15个智能化菌种培养室和出菇室、配电室、加工示范区等，生产辅助区约7000平方米，包括原料存放区、浸泡池、粉碎区、拌料装袋区、高压灭菌区等。
2.建设占地约20亩，建筑面积10000平方米，包括原料堆放区，粉碎区、拌料装袋区、灭菌区采用钢结构方式约为2000平方米，冷却区、接种区、出菇区主要采用彩钢结构约为6000平方米，生产辅助2000平方米。 新购设备包括粉碎机组2台，拌料装袋机四组，高压灭菌锅一台，冷风机组20台、铲车一台、叉车一台、锅炉一台等。</t>
  </si>
  <si>
    <t>路阳镇大米加工厂项目</t>
  </si>
  <si>
    <t>总投资100万元，建设年产50万吨大米加工厂；同时规划建设恒温粮仓。</t>
  </si>
  <si>
    <t>凤鸣农产品加工园建设项目</t>
  </si>
  <si>
    <t>6万吨发酵型益生菌果蔬饮料深加工及产业园</t>
  </si>
  <si>
    <t>1.建设生态优质晚熟柑橘基地5万亩，间种番茄、胡萝卜等蔬菜。2.新建日处理250吨鲜次果榨汁车间12000平方米及清洗、选果、去皮、去核、榨汁等设施设备。3.新建3.5万吨鲜果及成品果汁冷藏库1200平方米及制冷设施设备。4.新建日发酵量100吨益生菌果蔬汁发酵车间350平方米及配套设施设备。5.技改扩能年产3万吨发酵型益生菌果蔬汁饮料深加工生产线二条及相关配套设施设备。6.建设生态果蔬、观光体验、对外宣传及电子商务平台综合服务中心等500亩。7.建立以重庆、成都、贵阳、长沙、武汉等网点的线下体验中心和对外营销事业部。8.升级改造果蔬饮料的原辅材料，产品检验检测中心150平方米。</t>
  </si>
  <si>
    <t>黄岭</t>
  </si>
  <si>
    <t>云阳县商务委员会</t>
  </si>
  <si>
    <t>青龙街道黄岭</t>
  </si>
  <si>
    <t>稻香路</t>
  </si>
  <si>
    <t>三、农业科技和装备支撑工程</t>
  </si>
  <si>
    <t>智慧农业示范基地建设项目</t>
  </si>
  <si>
    <t>打造大田作物智慧农业示范基地4个、智慧设施农业示范基地2个、智能化畜禽养殖场6个、渔业生产智能化示范基地2个。</t>
  </si>
  <si>
    <t>适宜乡镇</t>
  </si>
  <si>
    <t>现代种业提升工程</t>
  </si>
  <si>
    <t>建设水稻制种基地1000亩；创建国家级“抗旱王”肉牛繁育中心1个；建成建成市级种猪场2个、山羊种繁场5个、土鸡种繁场5个、中药材良种繁育基地1000亩、打造5至8个标准化鱼苗供应基地；保护好水口镇国家级野生大豆500亩基地。</t>
  </si>
  <si>
    <t>三峡库区道地中药材试验研发基地建设项目</t>
  </si>
  <si>
    <t>建设300-500亩试验研发基地。</t>
  </si>
  <si>
    <t>农业防灾减灾能力提升工程</t>
  </si>
  <si>
    <t>加快推进智慧型精准化气象服务体系建设，建立农业气象精细化智能服务平台和云阳“三农”气象服务网，依托“互联网+”建立多渠道的直通式服务网络，提升面向现代种业、畜牧业、渔业、林业以及农业生产全过程等的气象服务能力。加快推进全县乡镇街道气象灾害防御标准化建设，完善进村入户的重大气象灾害预警传播机制；建设精准农业气象服务基地3个。完善县乡村三级防灾减灾救灾工作体系，预警信息覆盖率达到97%。完善救灾物资紧急调拨和配送体系。</t>
  </si>
  <si>
    <t>云阳县农业农村委员会、云阳县应急局</t>
  </si>
  <si>
    <t>重庆云海检验检测有限公司渝东北片区农产品检验检测平台建设项目</t>
  </si>
  <si>
    <t>新建渝东北片区农产品检验检测平台，建设具有中药材及农产品检验检测、农作物种子质量检验、食用菌菌种质量检验、环境保护检测等功能的检验检测中心技术平台一个。</t>
  </si>
  <si>
    <t>四、现代农业经营体系建设工程</t>
  </si>
  <si>
    <t>家庭农场培育</t>
  </si>
  <si>
    <t>实施家庭农场培育计划，培育家庭农场10000家、县级家庭农场示范场150个、市级家庭农场示范场50个。</t>
  </si>
  <si>
    <t>农民专业合作社规范提升</t>
  </si>
  <si>
    <t>整县推进农民合作社质量提升行动，建立示范社名录，持续开展国家、市、县示范合作社三级联创，发展壮大单体合作社，鼓励组建区域性联合社、联合会。到2025年，新增农民专业合作社400家，培育县级示范社100家、市级示范社50家、国家级示范社10家。</t>
  </si>
  <si>
    <t>农业社会化服务组织培育</t>
  </si>
  <si>
    <r>
      <rPr>
        <sz val="10"/>
        <rFont val="宋体"/>
        <charset val="134"/>
      </rPr>
      <t>农业生产社会化服务组织达到</t>
    </r>
    <r>
      <rPr>
        <sz val="10"/>
        <color rgb="FFFF0000"/>
        <rFont val="宋体"/>
        <charset val="134"/>
      </rPr>
      <t>100</t>
    </r>
    <r>
      <rPr>
        <sz val="10"/>
        <rFont val="宋体"/>
        <charset val="134"/>
      </rPr>
      <t>家，农业生产社会化服务覆盖60%的乡镇。</t>
    </r>
  </si>
  <si>
    <t>农业产业化龙头企业培育工程</t>
  </si>
  <si>
    <t>培育国家级农业龙头企业1-2家、市级农业龙头企业50家、县级农业龙头企业150家。</t>
  </si>
  <si>
    <t>五、乡村人才发展工程</t>
  </si>
  <si>
    <t>高端人才引进</t>
  </si>
  <si>
    <t>引才、引智，建立高端人才工作站点等。</t>
  </si>
  <si>
    <t>云阳县农业农村委员会、云阳县人力社保局</t>
  </si>
  <si>
    <t>农村人才培育工程</t>
  </si>
  <si>
    <t>完成250名农村建筑工匠培训，累计培训高素质农民3000人。</t>
  </si>
  <si>
    <t>乡村就业创业促进工程</t>
  </si>
  <si>
    <t>建成“星创天地”等乡村创新创业孵化基地。加强市级充分就业村创建，每两年创建3个村，每年回引农村劳动力返乡就业创业1000人。充分发挥县职教中心、云师进修学校的培训功能，每年遴选2个镇，通过政府购买的方式，支持成人学校开展对农民和农民工技能培训。打造人才振兴示范点工程，在全县选择基础条件相对较好的乡镇、2至3个不同类型的村开展试验，优选1个乡镇、2个村打造乡村人才振兴示范点。</t>
  </si>
  <si>
    <t>六、乡村建设行动</t>
  </si>
  <si>
    <t>农村人居环境整治工程</t>
  </si>
  <si>
    <t>（1）健全农村生活垃圾分类、收运和处理系统，到2025年，全县50%以上的行政村开展生活垃圾分类示范，生活垃圾回收利用率达到40%以上，全县生活垃圾分类体系基本建成。（2）实施农村户用卫生厕所改造1万户，新（改）建农村公厕10座。（3）以乡镇政府驻地和中心村为重点，梯次分区分类推进农村生活污水治理，升级改造乡镇污水处理厂9个，改造现有44座村庄污水处理厂，基本完成常住人口200户或500人以上的农村聚居点污水处理设施建设，加强河湖水系综合整治。（4）建设3.5米以下入户道路500公里，动态消除农村贫困户危房，新增乡村公共场所绿化650亩，安装路灯或庭院灯1万盏。（5）推进农业废弃物资源化利用，全县畜禽粪污综合利用率达到95%以上，秸秆综合利用率达到90%，农膜回收率达到85%。</t>
  </si>
  <si>
    <t>云阳县农业农村委员会、云阳县生态环境局、云阳县住房和城乡建设委员会、云阳县乡村振兴局、云阳县城市管理局、云阳县林业局、云阳县供销合作社联合社</t>
  </si>
  <si>
    <t>在全县40个乡镇（街道）的450个村（社区）范围内，建设3.5米宽以下村社入户便道以及产业园区道路5000公里，主要采取砼硬化道路。</t>
  </si>
  <si>
    <t>实施乡村电气化提升工程，持续推进农村电网改造升级。</t>
  </si>
  <si>
    <t>全县各乡镇</t>
  </si>
  <si>
    <t>云阳县经济信息委</t>
  </si>
  <si>
    <t>加快推进农村大数据工程建设，推进光纤、4G等高速宽带网络由行政村向自然村延伸覆盖，分类分阶段推进城乡关键节点的5G网络覆盖，全面提升农村数字化、智能化水平，累计建成“互联网小镇”10个、“移动互联网村”50个。</t>
  </si>
  <si>
    <t>云阳县大数据局</t>
  </si>
  <si>
    <t>云阳县农业农村大数据管理决策中心</t>
  </si>
  <si>
    <t>建设农业自然资源大数据中心、农业农村资源体系、涉农资金大数据监管系统、农产品产业溯源服务系统、农业辅助分析预警系统、移动终端App等。</t>
  </si>
  <si>
    <t>适宜乡镇（街道）</t>
  </si>
  <si>
    <t>云阳县文化和旅游发展委员会</t>
  </si>
  <si>
    <t>七、乡村善治工程</t>
  </si>
  <si>
    <t>社区综合服务中心10个（新开发小区新建10个）</t>
  </si>
  <si>
    <t>配建社区综合服务中心建筑面积不低于2700㎡，包含社区便民服务中心、警务室、日间照料中心、卫生服务站、社区文化活动室、菜店等6项设施。按照一室多用的原则，设置服务大厅、居民议事室、人民调解室、阅览室、社会组织活动室、社会工作室、残疾人康复室、计划生育服务室、慈善物品保管室（慈善超市）、档案室、综治中心、微型消防站、市民学校、妇女儿童之家、社区办公室等功能用房，其中社区便民服务中心不低于800㎡。</t>
  </si>
  <si>
    <t>新开发小区</t>
  </si>
  <si>
    <t>云阳县民政局</t>
  </si>
  <si>
    <t>村（社区）便民服务中心建设（21个租用、危房便民服务中心）</t>
  </si>
  <si>
    <t>建筑面积800㎡以上，按照一室多用的原则，设置服务大厅、居民议事室、人民调解室、阅览室、社会组织活动室、社会工作室、残疾人康复室、计划生育服务室、慈善物品保管室（慈善超市）、档案室、综治中心、微型消防站、市民学校、妇女儿童之家、社区办公室等功能用房。</t>
  </si>
  <si>
    <t>规论证</t>
  </si>
  <si>
    <t>村（社区）便民服务中心建设（改扩建390个不达标便民服务中心）</t>
  </si>
  <si>
    <t>建筑面积达到800㎡以上，按照一室多用的原则，设置服务大厅、居民议事室、人民调解室、阅览室、社会组织活动室、社会工作室、残疾人康复室、计划生育服务室、慈善物品保管室（慈善超市）、档案室、综治中心、微型消防站、市民学校、妇女儿童之家、社区办公室等功能用房。</t>
  </si>
  <si>
    <t>原便民服务中心</t>
  </si>
  <si>
    <t>八、产业平台建设工程</t>
  </si>
  <si>
    <t>根据四个产业园区规划，围绕产业进行基础设施建设，在凤鸣园区修建机耕道120公里，人行便道50公里；在红狮园区修建机耕道40公里，人行便道18公里；在普安园区修建机耕道40公里，人行便道20公里；在江口园区修建机耕道58.12公里，人行便道30公里。（初步预计）</t>
  </si>
  <si>
    <t>规划中</t>
  </si>
  <si>
    <t>凤鸣现代农业产业园</t>
  </si>
  <si>
    <t>已完成项目策划方案</t>
  </si>
  <si>
    <t>规划占地15000亩，围绕“两轴五区”的总体布局，即两轴”，主干轴，产业轴；“五区”，渔田水乡区，柑橘生产区，全季采摘区，苗圃保障区，产业融合区，辐射咏梧社区、永福村、向阳村、水田村、中坪村，打造红狮镇田园综合体示范项目。</t>
  </si>
  <si>
    <t>云阳县农业农村现代化“十四五”规划重点项目库</t>
  </si>
  <si>
    <t>合计</t>
  </si>
  <si>
    <t>云阳县优质粮油示范片建设项目</t>
  </si>
  <si>
    <t>1.在南溪、双土、大阳、石门等乡镇新建优质粮油基地5万亩，配套加工设施，稳定粮油保供。2.建设高标准农田30万亩，配套完善土地平整、土壤改良耕作道路、水利灌溉等基础设施。新建和改造渠系建筑物、输水管道，恢复或新增有效灌溉面积25000亩。3.按照地块小改大、零并整、梯改缓、短并长、弯变直，开展农田宜机化改造30000亩，大幅改善机械化生产作业条件。</t>
  </si>
  <si>
    <t>云阳县蔬菜基地建设项目</t>
  </si>
  <si>
    <t>在人和、盘龙等地发展城郊型蔬菜基地1万亩，在清水、上坝等地发展中高山蔬菜基地3万亩。新建设施蔬菜基地2000亩。</t>
  </si>
  <si>
    <t>云阳县柑橘提质增效项目</t>
  </si>
  <si>
    <t>在双龙、渠马、平安等全县29个柑橘主产乡镇（街道），新建标准化柑橘产业园1万亩。安装水肥药一体化灌溉系统、轨道运输系统和建设智慧果园等15万亩。</t>
  </si>
  <si>
    <t>29个柑橘主产乡镇（街道）</t>
  </si>
  <si>
    <t>云阳县特色水果基地建设项目</t>
  </si>
  <si>
    <t>在高阳、栖霞、平安等乡镇（街道）2万亩脆李产业园和巴阳1万亩枇杷产业园，安装水肥药一体化灌溉系统、轨道运输系统和智慧果园建设等。</t>
  </si>
  <si>
    <t>1.标准化改造水产养殖池塘10000亩，建设进排水设施，规模养殖场配套养殖尾水处理池等设施；2.提升磨刀溪和澎溪河流域水质，以鱼净水、以鱼抑藻增殖放流土著鱼类10000万尾。</t>
  </si>
  <si>
    <t>云阳县中药材基地建设项目</t>
  </si>
  <si>
    <t>在上坝、农坝、凤鸣等乡镇（街道）建设枳壳、佛手、天麻、小茴香、淫羊藿等道地品种，菊花、黄精、三木药材（黄柏、杜仲、厚朴）、前胡、丹参等适生优势品种，打造标准化中药材基地6万亩。</t>
  </si>
  <si>
    <t>云阳县蚕桑基地提档升级项目</t>
  </si>
  <si>
    <t>改建桑园25000亩，配套建设小蚕共育室，简易养蚕彩钢大棚、搭建省力化蚕台或智能养蚕设备设施、上蔟采茧等设施设备及初加工设施设备。</t>
  </si>
  <si>
    <t>“天生云阳”品牌建设项目</t>
  </si>
  <si>
    <t>对入驻“天生云阳”品牌的农产品，支持商标注册、地理标志申请，进行宣传营销策划、包装和目标市场推介等。</t>
  </si>
  <si>
    <t>云阳县生猪养殖场标准化改造项目</t>
  </si>
  <si>
    <t>1、对规模养殖圈舍进行标准化改造，配套建设自动化设备（机械刮粪、自动投料、自动温控系统、粪污处理设施设备等）。2.散养户畜禽养殖圈舍建设“三格式”粪污贮液池，安装污水管网，铺设还田管网，配置泵。3.建设有机肥加工厂厂房、管理用房、购买粪污运输车等。</t>
  </si>
  <si>
    <t>肉牛生产保供基地项目</t>
  </si>
  <si>
    <t>优化肉牛区域化布局，加快建设肉牛生产保供基地，深入推动肉牛产业标准化、规模化和设施化，扎实推进肉牛产业高质量发展；建设成为年出栏1万头以上肉牛的保供基地区县，支持新建或改扩建年出栏10头以上的肉牛养殖户50个，牛冷配站点15个，培育肉牛龙头企业1家以上。</t>
  </si>
  <si>
    <t>山羊生产保供基地项目</t>
  </si>
  <si>
    <t>优化山羊区域布局，建设山羊生产保供基地，推动山羊标准化、适度规模化和设施化，稳步推进山羊产业高质量发展；建设成为年出栏5万只以上的山羊保供基地区县，支持新建或改扩建年出栏30只以上的山羊养殖户50个，培育山羊龙头企业1家以上。</t>
  </si>
  <si>
    <t>家禽生产保供基地项目</t>
  </si>
  <si>
    <t>优化家禽区域布局，建设家禽生产保供基地，推动家禽产业标准化、适度规模化和设施化，稳步推进家禽产业高质量发展，支持新建或改扩建年出栏5000只家禽养殖户20个、存栏5000只蛋禽养殖户20个，培育家禽龙头企业1家以上。</t>
  </si>
  <si>
    <t>改造县级实验室、购置动物疫病诊断试剂和监测设备、冷链设备、动物防疫网络化管理设备和动物防疫知识宣传培训。购置仪器设备：冷藏柜，低温冰柜，应急物资运输指挥车，堆货垫板及货架，档案柜和办公桌椅，备用发电机，给排水设施，供电设施，消防设施，通讯设施。各乡镇聘请动物防疫员开展免疫接种。</t>
  </si>
  <si>
    <t>云阳县三峡阳菊生态园农旅融合项目</t>
  </si>
  <si>
    <t>1、建设全国非茶植物饮品综合利用实验室。2、建设休息长廊设施3处。3、建设田园风格观景设施3处。4、建设菊文化主题公园景观1处。5、改扩建三峡阳菊特色民宿。6、建设游客DIY(阳菊原生态精油萃取与手工菊花糕点制作）体验中心1个。7、种植约200亩的多品种菊花，建设菊花自然科学教育基地，其中含40亩多品种菊花观光园和20亩的菊花采摘体验园。8、建设相关配套设施设备。</t>
  </si>
  <si>
    <t>盘龙街道革新村三峡阳菊生态园</t>
  </si>
  <si>
    <t>云阳县高山生态康养休闲农业建设项目</t>
  </si>
  <si>
    <t>在清水、农坝、上坝、南溪、水口等地建设高山生态休闲农业、民宿等，配套建设生态停车场、景区广场及避暑休闲度假楼等设施。</t>
  </si>
  <si>
    <t>云阳县乡村旅游建设项目</t>
  </si>
  <si>
    <t>围绕乡村旅游“云阳—清水”等十条精品线路，按照旅游景区元素配套建设相关设施和产业。</t>
  </si>
  <si>
    <t>2021—2025</t>
  </si>
  <si>
    <t>云阳县农业农村委、云阳县文化旅游委</t>
  </si>
  <si>
    <t>江南十里生态走廊建设项目</t>
  </si>
  <si>
    <t>在县城—龙缸云利路沿线，围绕“产业融合化、园区景区化、乡村旅游化”，打造景区农业产业园10个。</t>
  </si>
  <si>
    <t>二、农产品加工及仓储冷链物流建设工程</t>
  </si>
  <si>
    <t>云阳艾草产业全产业链建设项目</t>
  </si>
  <si>
    <t>1、建设艾草核心示范区2000亩，建成艾草品种资源收集保存、新品种繁育、新技术展示、艾草古法生产、芸阳徐艾产品体验为一体的核心示范基地。2、采用“公司+村集体经济组织+专业合作社+农户”模式，推广艾草仿生栽培、艾草与经果林套种等种植技术，发展艾草种植基地，配套设施艾草初加工房5000平方米，配置艾草初加工设备45套；建设艾草精深加工园50亩，加工艾保健品、炙用品、日用品、化妆品等精深加工品。</t>
  </si>
  <si>
    <t>云阳县天麻深加工项目</t>
  </si>
  <si>
    <t>1.建设天麻种子品种选育生产线及菌种生产线各一条，达到优选品种3-5个，年生产菌种150万袋以上；2.建设天麻产品研发及初加工生产线3条、深加工生产线2条。</t>
  </si>
  <si>
    <t>云阳县花椒加工项目</t>
  </si>
  <si>
    <t>在2万亩花椒基地配套建设花椒加工厂及设施设备。</t>
  </si>
  <si>
    <t>亿口鲜屠宰加工改建项目</t>
  </si>
  <si>
    <t>1.购入原有设施设备（土地、厂房等）；2.改造厂房5000平方米；3.新建生猪屠宰加工线2条；4.改建冻库2000立方米；5.改建粪污处理设备设施；6.新建分割加工车间2000平方米；7.新购冷藏运输车5辆；8.其他附属设施设备。</t>
  </si>
  <si>
    <t>人和工业园区</t>
  </si>
  <si>
    <t>建设大中型集散中心20个，高标准分拣线20条，配套建设柑橘电商交易中心，满足全县35万亩柑橘产业投产后的需要。</t>
  </si>
  <si>
    <t>因原有冻库设备不良，一直荒废，拟改建冻库约3300平方米，设计容量1万吨。因原有冻库设备不良，一直荒废，拟改建冻库约3300平方米，设计容量1万吨。结合自身资源优势，联合交运集团物流，构建冷链配送体系，引入主力商家，建设B2B平台，实现小B线上订货，线下中央仓储。计划对接云阳县吾空花果山（重庆）电子商务股份有限公司投资的云阳县新零售O2O项目的100个生活服务站，并辐射奉节、巫山、巫溪等渝东北片区的部分区县。将重新定义渝东北农产品市场的人流，物流，信息流，实现千万级税收。</t>
  </si>
  <si>
    <t>云阳县畜禽交易中心建设项目</t>
  </si>
  <si>
    <t>建设标准化畜禽交易中心一个，满足万开云三地畜禽交易。</t>
  </si>
  <si>
    <t>2022—2025</t>
  </si>
  <si>
    <t>三、农业科技和物质装备提升工程</t>
  </si>
  <si>
    <t>渝东北片区农产品检验检测平台建设项目</t>
  </si>
  <si>
    <t>建设水稻制种基地1000；建成市级种猪场2个、山羊种繁场2个、家禽种繁场2个、中药材良种繁育基地1000亩、柑橘良苗基地300亩，打造5至8个标准化鱼苗供应基地；保护好水口镇国家级野生大豆500亩基地。</t>
  </si>
  <si>
    <t>云阳县农机装备现代化建设工程</t>
  </si>
  <si>
    <t>建立农业机械化示范基地，打造一批农业生产全程机械化集成示范工程。加快发展“智慧农机”，推动植保无人机、无人驾驶农机、农业机器人等新装备在规模种养领域应用。力争到2025年，每个乡镇建立1个综合性农机专业合作社，全县农作物耕种收综合机械化率达55%。</t>
  </si>
  <si>
    <t>云阳县智慧农业建设项目</t>
  </si>
  <si>
    <t>建设云阳县国家数字农业创新示范基地（柑橘），建设云阳县农业农村大数据管理决策中心（二期），建设智慧果园50个、大田作物智慧农业示范基地4个、智慧设施农业示范基地2个、智能化畜禽养殖场6个、渔业生产智能化示范基地2个。</t>
  </si>
  <si>
    <t>云阳县家庭农场培育工程</t>
  </si>
  <si>
    <t>实施家庭农场培育计划，到2025年，全县家庭农场达到10000家，培育县级家庭农场示范场150个、市级家庭农场示范场50个。</t>
  </si>
  <si>
    <t>云阳县农业农村委员会、云阳县供销联合社</t>
  </si>
  <si>
    <t>云阳县农民专业合作社规范提升工程</t>
  </si>
  <si>
    <t>云阳县农业社会化服务能力建设项目</t>
  </si>
  <si>
    <t>建设农业社会化服务场所，建设水溶肥配肥系统，购置农业社会化服务设施设备等。到2025年，农业生产社会化服务组织达到100家，培育重点农业社会化服务组织10家，农业生产社会化服务覆盖60%的乡镇。</t>
  </si>
  <si>
    <t>云阳县农业产业化龙头企业培育工程</t>
  </si>
  <si>
    <t>中共云阳县委组织部、云阳县人力社保局云阳县农业农村委员会、</t>
  </si>
  <si>
    <t>乡村人才培育工程</t>
  </si>
  <si>
    <t>1.实施现代农民培育计划，累计培训高素质农民0.3万人。2.实施农村实用人才培养计划，加强培训基地建设，累计培训农村二三产业发展人才、专业人才、乡村公共服务人才、乡村治理人才等各类实用人才2万人。3.实施人才定期服务乡村计划，每年引导0.5万名左右优秀教师、医生、科技人员、社会工作者、文化工作者到相对贫困乡镇工作或提供服务。</t>
  </si>
  <si>
    <t>云阳县农业农村委员会、云阳县人力社保局、云阳县乡村振兴局</t>
  </si>
  <si>
    <t>农村创新创业工程</t>
  </si>
  <si>
    <t>1、培育200名农村创新创业带头人，带动1000名返乡入乡在乡人员创业。2、建设2个以上具有产业特色的星创天地、100个农村创业创新园区和孵化实训基地，选树5个农村创新创业典型乡镇、20个返乡创业示范村、100名全国优秀乡村企业家，积极创建全国创新创业典型县。3、打造人才振兴示范点工程，在全县选择基础条件相对较好的乡镇、2至3个不同类型的村开展试验，优选1个乡镇、2个村打造乡村人才振兴示范点。</t>
  </si>
  <si>
    <t>中共云阳县委组织部、云阳县农业农村委员会、云阳县人力社保局</t>
  </si>
  <si>
    <t>农村道路建设工程</t>
  </si>
  <si>
    <t>实施建制村“单改双”公路工程500公里，实施村民小组通畅工程1000公里。实施3.5米以下入户道路工程500公里。</t>
  </si>
  <si>
    <t>云阳县农业农村委员会、云阳县乡村振兴局、云阳县交通局</t>
  </si>
  <si>
    <t>1、健全农村生活垃圾分类、收运和处理系统，到2022年，全县50%以上的行政村开展生活垃圾分类示范，中心城区生活垃圾回收利用率达到40%以上，全县生活垃圾分类体系基本建成。2、实施农村户用卫生厕所改造1万户，新（改）建农村公厕10座。3、以乡镇政府驻地和中心村为重点，梯次分区分类推进农村生活污水治理，升级改造乡镇污水处理厂9个，改造现有44座村庄污水处理厂，基本完成常住人口200户或500人以上的农村聚居点污水处理设施建设，加强河湖水系综合整治。4、动态消除农村贫困户危房，新增乡村公共场所绿化650亩，安装路灯或庭院灯1万盏。5、推进农业废弃物资源化利用，全县畜禽粪污综合利用率达到95%以上，秸秆综合利用率达到90%，废弃农膜回收率达到85%。</t>
  </si>
  <si>
    <t>村（社区）便民服务中心建设（新建21个便民服务中心）</t>
  </si>
  <si>
    <t>盘龙街道城乡融合发展先行地建设项目</t>
  </si>
  <si>
    <t>围绕推进盘龙街道城乡融合发展先行地建设，通过城镇改造提升，形成服务农民的区域中心；通过产业提升，形成一二三产业融合发展的产业格局；通过农村改革，形成村集体建设用地入市交易、农民宅基地有偿退出的流动机制；通过公共服务建设提升，形成城乡一体化共享格局；通过乡村治理，促进自治、法治、德治有机结合、生态文明和谐发展、党组织战斗力与高素质农民创造力同步提升。到2023年，打造为“城区后花园”“入户客厅”“休闲娱乐带”。</t>
  </si>
  <si>
    <t>云阳（凤鸣）现代农业产业园建设</t>
  </si>
  <si>
    <t>改造低产桑园2000亩，配套建设智能化蚕房及设施设备，建成标准化桑园基地1万亩；开展农田宜机化改造，实施机耕机播机管机收，促进园区粮油产业提质增效、高质量发展，建成标准化粮油基地12000亩，其中七彩梯田示范园1000亩以上；整修山坪塘164口；新修人行便道100公里、机耕道50公里；实施园区主干公路扩宽工程（含新建）80公里，油化公路50公里，新建环库产业路6.5公里；推动形成集康养旅游、科普教育、综合加工、文化体验、生态循环农业于一体的城乡融合发展示范区，争取用5年的时间将云阳（凤鸣）现代农业产业园打造成国家级现代农业产业园。</t>
  </si>
  <si>
    <t>云阳（清水）现代农业产业园（清水湖美丽家园）</t>
  </si>
  <si>
    <t>依托龙缸景区丰富的自然资源、人文资源、农林资源以及较好的产业发展基础，大力开展院落整治、民宿改造，发展智慧果园，完善公共服务，力争用5年的时间将云阳(清水)现代农业产业园（清水湖美丽家园）打造成全国有影响力的美丽家园、国家级现代农业产业园。</t>
  </si>
  <si>
    <t>清水乡</t>
  </si>
  <si>
    <t>江口—南溪特色产业融合现代农业产业园</t>
  </si>
  <si>
    <t>建设柑橘基地、道地中药材基地、中蜂产业培育、菊花产业培育、粮油基地、油茶基地、蔬菜基地、畜禽基地、茶叶基地、生态循环农业基地建设。建设柑橘商品化处理中心、中药材初加工项目、大米加工厂建设、油菜加工厂建设、生猪加工技改项目。配套建设农业生产智能化示范工程、农业科技服务中心，农村人才工程、农业产业化龙头企业培育、农业社会化服务组织培育等。</t>
  </si>
  <si>
    <t>江口镇、南溪镇</t>
  </si>
  <si>
    <t>“龙角—普安”南部文旅融合发展增长极</t>
  </si>
  <si>
    <t>建设优质晚熟柑橘产业、磨刀溪水域天然生态渔产业带、四季花岛观光休闲中心、郎家休闲农业展示中心、中药材产业园和马安生态渔饮食文化中心。</t>
  </si>
  <si>
    <t>龙角镇、普安乡</t>
  </si>
  <si>
    <t>红狮现代农业产业园</t>
  </si>
  <si>
    <t>围绕“两轴五区”的总体布局，建设渔田水乡基地、柑橘生产基地、中药材生产基地。建设中药材加工厂。建设乡村休闲农业基地。</t>
  </si>
  <si>
    <t>现代农业产业强镇</t>
  </si>
  <si>
    <t>建设1-2个国家级农业产业强镇、10个山地特色产业小镇、5个“一村一品”示范村镇、100个特色产业村庄。</t>
  </si>
  <si>
    <t>江口柑橘园项目</t>
  </si>
  <si>
    <t>重点推广晚熟柑橘保花保果、防枯防落、配方施肥、整形修剪、生物防控五大技术，支持果园机械化，每亩按2000元投入，提质增效柑橘面积100000亩。</t>
  </si>
  <si>
    <t>计划总投资4.5亿元在云阳县建设年出栏20万头商品猪养殖生态农业循环项目。1、第一期投资2亿元：用于年出栏20万头商品仔猪繁殖基地的建设与运营（设计1-2个繁殖基地共存栏母猪1万头，年提供断奶仔猪20万头，其中固定资产部分投资1亿元，引种资金1亿元）。2、第二期投资2.5亿元：用于年出栏20万头商品猪配套项目的运营，公司主要经营模式为“繁殖基地自营+仔猪农户代养”（仔猪代养所需流动资金2亿元，育肥栏舍租赁费用0.5亿元）。乙方可整合现有区域内繁殖场、育肥场或养殖小区，以租赁或代养模式合作；同时利用农投、扶贫、县、镇、村等各级资金新建养殖小区10万头，以租赁模式与乙方合作，按1000头规模建立100个代养场，产业可精准扶贫100户，同时保障生猪产能稳定增长。</t>
  </si>
  <si>
    <t>县域范围内改造水产养殖池塘10000亩，建设进排水设施，基础设施提升，规模养殖场配套养殖尾水处理池等设施。</t>
  </si>
  <si>
    <t>全县43个乡镇街道</t>
  </si>
  <si>
    <t>新建水产养殖场1000亩。</t>
  </si>
  <si>
    <t>全县44个乡镇街道</t>
  </si>
  <si>
    <t>新发展100个规模100亩以上的中药材种植园，新增种植面积20000亩，配套基础设施及部分加工设施设备。</t>
  </si>
  <si>
    <t>全县发展天麻、小茴香、枳壳、三木药材、前胡、党参、黄精等地道药材5万亩，发展菊花5万亩，发展中峰10万群，并在红狮、上坝、农坝、堰坪等中药材种植基地建设拣选、清洗、切制、烘干、贮藏等适宜的中药材初加工设施，布局中药材加工企业，保障种植基地生产的药材适时进行加工。</t>
  </si>
  <si>
    <t>按照地块小改大、零并整、梯改缓、短并长、弯变直，开展农田宜机化改造15万亩，大幅改善机械化生产作业条件。</t>
  </si>
  <si>
    <t>三、优质农产品供给工程</t>
  </si>
  <si>
    <t>实施乡镇</t>
  </si>
  <si>
    <t>天生云阳品牌营销</t>
  </si>
  <si>
    <t>天生云阳品牌营销。</t>
  </si>
  <si>
    <t>四、乡村产业融合工程</t>
  </si>
  <si>
    <t>农产品加工能力提升</t>
  </si>
  <si>
    <t>提升蜂谷美地、宏霖食品、蔈草牛肉干、林久牧业、太尔香等畜禽肉奶制品企业加工能力，大力开发森林食品、旅游食品和保健食品，实施品牌战略，提升绿色食品的档次，推动绿色食品产业集群发展；在红狮、上坝、农坝、堰坪等中药材种植基地建设拣选、清洗、切制、烘干、贮藏等适宜的中药材初加工基地；培育壮大云海药业、渝峰乌天麻、万力药业等重点中医药企业，加大对企业中药材药品生产质量提升和新药研发的支持力度。实施水稻、油料重点乡镇的粮油加工项目，推进粮油收储加工项目建设，开展薯类作物保健食品综合开发利用；引导粮油和调味品生产企业进行技改升级，提高辣椒、大豆、花椒等作物的附加值，开展绿色食品认证，建设绿色食品原料基地。</t>
  </si>
  <si>
    <t>县农业农村委、县经济信息委、县工业园区管委会、各有关乡镇</t>
  </si>
  <si>
    <t>三峡科技美镇</t>
  </si>
  <si>
    <t>五、农业科技创新工程</t>
  </si>
  <si>
    <t>智慧农业建设项目</t>
  </si>
  <si>
    <t>智慧型精准化气象服务</t>
  </si>
  <si>
    <t>建立农业气象精细化智能服务平台和云阳“三农”气象服务网，依托“互联网+”建立多渠道的直通式服务网络，提升面向现代种业、畜牧业、渔业、林业以及农业生产全过程等的气象服务能力。加快推进全县乡镇街道气象灾害防御标准化建设，完善进村入户的重大气象灾害预警传播机制。建设精准农业气象服务基地3个。</t>
  </si>
  <si>
    <t>六、经营主体质量提升工程</t>
  </si>
  <si>
    <t>新型农业经营主体培育工程</t>
  </si>
  <si>
    <t>到2025年，家庭农场和种养大户达到10000家，农民专业合作社达到2000家，农业生产社会化服务组织达到XX家，创建XX个市级农机社会化服务示范组织，XX个农机合作社覆盖全部乡镇，培育XX名高技能农机驾驶操作维修人才，农林牧渔服务业总产值占农林牧业总产值比重达到6％。</t>
  </si>
  <si>
    <t>培育国家级农业龙头企业10家，市级农业龙头企业达到50家，县级农业龙头企业达到150家。</t>
  </si>
  <si>
    <t>七、乡村人才引育工程</t>
  </si>
  <si>
    <t>人才虹吸工程</t>
  </si>
  <si>
    <t>建立紧缺型干部需求、外出本土人才信息库，推动各类人才下乡，引导本土人才回乡；实施乡村人才定向培养计划400人以上。</t>
  </si>
  <si>
    <t>完成250名农村建筑工匠培训，累计培训高素质农民10000人。</t>
  </si>
  <si>
    <t>八、美丽乡村建设工程</t>
  </si>
  <si>
    <t>1.健全农村生活垃圾分类、收运和处理系统，开展农村生活垃圾分类与资源化利用示范县创建，建成农村生活垃圾分类示范镇XX个、示范村80个。2.实施农村户用卫生户厕改造XX万户，建设农村无害化公厕XX座。3.建设乡镇污水管网300千米，稳步推进大阳、石门、洞鹿、清水、耀灵、蔈草、后叶、上坝等8个集中污水处理厂的升级改造、扩容，其他所有已建成污水厂增添污水应急池及其他应急设备。4.建设3.5米以下入户道路XX公里，动态消除农村贫困户危房，新增乡村公共场所绿化XX万亩，安装路灯或庭院灯XX万盏。5.推进农业废弃物资源化利用，全县畜禽粪污综合利用率达到90%，秸秆综合利用率达到90%，农膜回收率达到85%。</t>
  </si>
  <si>
    <t>云阳县农业农村委员会、云阳县生态环境局、云阳县住房和城乡建设委员会</t>
  </si>
  <si>
    <t>九、乡村基础设施和公共服务提升工程</t>
  </si>
  <si>
    <t>十、乡村善治工程</t>
  </si>
  <si>
    <t>十一、产业平台支撑工程</t>
  </si>
</sst>
</file>

<file path=xl/styles.xml><?xml version="1.0" encoding="utf-8"?>
<styleSheet xmlns="http://schemas.openxmlformats.org/spreadsheetml/2006/main">
  <numFmts count="6">
    <numFmt numFmtId="176" formatCode="0_ "/>
    <numFmt numFmtId="43" formatCode="_ * #,##0.00_ ;_ * \-#,##0.00_ ;_ * &quot;-&quot;??_ ;_ @_ "/>
    <numFmt numFmtId="42" formatCode="_ &quot;￥&quot;* #,##0_ ;_ &quot;￥&quot;* \-#,##0_ ;_ &quot;￥&quot;* &quot;-&quot;_ ;_ @_ "/>
    <numFmt numFmtId="177" formatCode="0_);[Red]\(0\)"/>
    <numFmt numFmtId="44" formatCode="_ &quot;￥&quot;* #,##0.00_ ;_ &quot;￥&quot;* \-#,##0.00_ ;_ &quot;￥&quot;* &quot;-&quot;??_ ;_ @_ "/>
    <numFmt numFmtId="41" formatCode="_ * #,##0_ ;_ * \-#,##0_ ;_ * &quot;-&quot;_ ;_ @_ "/>
  </numFmts>
  <fonts count="47">
    <font>
      <sz val="11"/>
      <color theme="1"/>
      <name val="等线"/>
      <charset val="134"/>
      <scheme val="minor"/>
    </font>
    <font>
      <sz val="10"/>
      <name val="宋体"/>
      <charset val="134"/>
    </font>
    <font>
      <b/>
      <sz val="10"/>
      <name val="宋体"/>
      <charset val="134"/>
    </font>
    <font>
      <sz val="10"/>
      <color rgb="FFFF0000"/>
      <name val="宋体"/>
      <charset val="134"/>
    </font>
    <font>
      <b/>
      <sz val="10"/>
      <color rgb="FFFF0000"/>
      <name val="宋体"/>
      <charset val="134"/>
    </font>
    <font>
      <b/>
      <sz val="14"/>
      <name val="宋体"/>
      <charset val="134"/>
    </font>
    <font>
      <sz val="10"/>
      <name val="等线"/>
      <charset val="134"/>
      <scheme val="minor"/>
    </font>
    <font>
      <sz val="14"/>
      <name val="方正黑体_GBK"/>
      <charset val="134"/>
    </font>
    <font>
      <sz val="12"/>
      <name val="宋体"/>
      <charset val="134"/>
    </font>
    <font>
      <b/>
      <sz val="12"/>
      <name val="宋体"/>
      <charset val="134"/>
    </font>
    <font>
      <sz val="12"/>
      <color rgb="FFFF0000"/>
      <name val="宋体"/>
      <charset val="134"/>
    </font>
    <font>
      <sz val="22"/>
      <name val="方正小标宋_GBK"/>
      <charset val="134"/>
    </font>
    <font>
      <sz val="12"/>
      <name val="方正小标宋_GBK"/>
      <charset val="134"/>
    </font>
    <font>
      <sz val="12"/>
      <name val="方正黑体_GBK"/>
      <charset val="134"/>
    </font>
    <font>
      <sz val="10"/>
      <color theme="1"/>
      <name val="宋体"/>
      <charset val="134"/>
    </font>
    <font>
      <sz val="11"/>
      <color theme="1"/>
      <name val="宋体"/>
      <charset val="134"/>
    </font>
    <font>
      <b/>
      <sz val="11"/>
      <color theme="1"/>
      <name val="宋体"/>
      <charset val="134"/>
    </font>
    <font>
      <sz val="11"/>
      <name val="宋体"/>
      <charset val="134"/>
    </font>
    <font>
      <sz val="11"/>
      <color rgb="FFFF0000"/>
      <name val="宋体"/>
      <charset val="134"/>
    </font>
    <font>
      <b/>
      <sz val="14"/>
      <color theme="1"/>
      <name val="宋体"/>
      <charset val="134"/>
    </font>
    <font>
      <sz val="11"/>
      <color rgb="FF000000"/>
      <name val="宋体"/>
      <charset val="134"/>
    </font>
    <font>
      <b/>
      <sz val="11"/>
      <color rgb="FF000000"/>
      <name val="宋体"/>
      <charset val="134"/>
    </font>
    <font>
      <sz val="10"/>
      <color theme="1"/>
      <name val="方正仿宋_GBK"/>
      <charset val="134"/>
    </font>
    <font>
      <sz val="10"/>
      <color theme="1"/>
      <name val="等线"/>
      <charset val="134"/>
      <scheme val="minor"/>
    </font>
    <font>
      <sz val="10"/>
      <name val="方正仿宋_GBK"/>
      <charset val="134"/>
    </font>
    <font>
      <sz val="10"/>
      <color rgb="FF000000"/>
      <name val="宋体"/>
      <charset val="134"/>
    </font>
    <font>
      <sz val="9"/>
      <name val="方正仿宋_GBK"/>
      <charset val="134"/>
    </font>
    <font>
      <b/>
      <sz val="10"/>
      <color rgb="FF000000"/>
      <name val="宋体"/>
      <charset val="134"/>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FFFFF"/>
      <name val="等线"/>
      <charset val="0"/>
      <scheme val="minor"/>
    </font>
    <font>
      <b/>
      <sz val="13"/>
      <color theme="3"/>
      <name val="等线"/>
      <charset val="134"/>
      <scheme val="minor"/>
    </font>
    <font>
      <b/>
      <sz val="11"/>
      <color rgb="FFFA7D00"/>
      <name val="等线"/>
      <charset val="0"/>
      <scheme val="minor"/>
    </font>
    <font>
      <b/>
      <sz val="11"/>
      <color rgb="FF3F3F3F"/>
      <name val="等线"/>
      <charset val="0"/>
      <scheme val="minor"/>
    </font>
    <font>
      <i/>
      <sz val="11"/>
      <color rgb="FF7F7F7F"/>
      <name val="等线"/>
      <charset val="0"/>
      <scheme val="minor"/>
    </font>
    <font>
      <b/>
      <sz val="11"/>
      <color theme="1"/>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u/>
      <sz val="11"/>
      <color rgb="FF0000FF"/>
      <name val="等线"/>
      <charset val="0"/>
      <scheme val="minor"/>
    </font>
    <font>
      <u/>
      <sz val="11"/>
      <color rgb="FF800080"/>
      <name val="等线"/>
      <charset val="0"/>
      <scheme val="minor"/>
    </font>
  </fonts>
  <fills count="38">
    <fill>
      <patternFill patternType="none"/>
    </fill>
    <fill>
      <patternFill patternType="gray125"/>
    </fill>
    <fill>
      <patternFill patternType="solid">
        <fgColor theme="9" tint="0.799798577837458"/>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rgb="FFFFCC99"/>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rgb="FFF2F2F2"/>
        <bgColor indexed="64"/>
      </patternFill>
    </fill>
    <fill>
      <patternFill patternType="solid">
        <fgColor theme="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s>
  <borders count="19">
    <border>
      <left/>
      <right/>
      <top/>
      <bottom/>
      <diagonal/>
    </border>
    <border>
      <left style="thin">
        <color auto="true"/>
      </left>
      <right/>
      <top/>
      <bottom/>
      <diagonal/>
    </border>
    <border>
      <left style="thin">
        <color auto="true"/>
      </left>
      <right/>
      <top style="thin">
        <color auto="true"/>
      </top>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right style="thin">
        <color auto="true"/>
      </right>
      <top/>
      <bottom style="thin">
        <color auto="true"/>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xf numFmtId="0" fontId="0" fillId="0" borderId="0">
      <alignment vertical="center"/>
    </xf>
    <xf numFmtId="0" fontId="0" fillId="0" borderId="0">
      <alignment vertical="center"/>
    </xf>
    <xf numFmtId="0" fontId="8" fillId="0" borderId="0" applyProtection="false"/>
    <xf numFmtId="0" fontId="0" fillId="0" borderId="0">
      <alignment vertical="center"/>
    </xf>
    <xf numFmtId="0" fontId="0" fillId="0" borderId="0">
      <alignment vertical="center"/>
    </xf>
    <xf numFmtId="0" fontId="8" fillId="0" borderId="0"/>
    <xf numFmtId="0" fontId="8" fillId="0" borderId="0"/>
    <xf numFmtId="0" fontId="29" fillId="24"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9" fillId="29"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28" fillId="36"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32" fillId="0" borderId="11"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41" fillId="0" borderId="1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7"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8" fillId="34"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29" fillId="30"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0" fontId="44" fillId="0" borderId="16"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29"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9" fillId="37" borderId="0" applyNumberFormat="false" applyBorder="false" applyAlignment="false" applyProtection="false">
      <alignment vertical="center"/>
    </xf>
    <xf numFmtId="0" fontId="38" fillId="25" borderId="13" applyNumberFormat="false" applyAlignment="false" applyProtection="false">
      <alignment vertical="center"/>
    </xf>
    <xf numFmtId="0" fontId="4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8" fillId="33" borderId="0" applyNumberFormat="false" applyBorder="false" applyAlignment="false" applyProtection="false">
      <alignment vertical="center"/>
    </xf>
    <xf numFmtId="0" fontId="29" fillId="35"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3" fillId="21" borderId="13" applyNumberFormat="false" applyAlignment="false" applyProtection="false">
      <alignment vertical="center"/>
    </xf>
    <xf numFmtId="0" fontId="39" fillId="25" borderId="17" applyNumberFormat="false" applyAlignment="false" applyProtection="false">
      <alignment vertical="center"/>
    </xf>
    <xf numFmtId="0" fontId="36" fillId="23" borderId="15" applyNumberFormat="false" applyAlignment="false" applyProtection="false">
      <alignment vertical="center"/>
    </xf>
    <xf numFmtId="0" fontId="35" fillId="0" borderId="14" applyNumberFormat="false" applyFill="false" applyAlignment="false" applyProtection="false">
      <alignment vertical="center"/>
    </xf>
    <xf numFmtId="0" fontId="28" fillId="1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0" fillId="19" borderId="12" applyNumberFormat="false" applyFont="false" applyAlignment="false" applyProtection="false">
      <alignment vertical="center"/>
    </xf>
    <xf numFmtId="0" fontId="43" fillId="0" borderId="0" applyNumberFormat="false" applyFill="false" applyBorder="false" applyAlignment="false" applyProtection="false">
      <alignment vertical="center"/>
    </xf>
    <xf numFmtId="0" fontId="34" fillId="22"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8" fillId="15" borderId="0" applyNumberFormat="false" applyBorder="false" applyAlignment="false" applyProtection="false">
      <alignment vertical="center"/>
    </xf>
    <xf numFmtId="0" fontId="0" fillId="0" borderId="0">
      <alignment vertical="center"/>
    </xf>
    <xf numFmtId="0" fontId="31" fillId="14"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9" fillId="10"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8" fillId="7" borderId="0" applyNumberFormat="false" applyBorder="false" applyAlignment="false" applyProtection="false">
      <alignment vertical="center"/>
    </xf>
  </cellStyleXfs>
  <cellXfs count="371">
    <xf numFmtId="0" fontId="0" fillId="0" borderId="0" xfId="0"/>
    <xf numFmtId="0" fontId="1" fillId="0" borderId="0" xfId="0" applyFont="true" applyFill="true" applyAlignment="true">
      <alignment vertical="center"/>
    </xf>
    <xf numFmtId="0" fontId="2" fillId="0" borderId="0" xfId="0" applyFont="true" applyFill="true"/>
    <xf numFmtId="0" fontId="3" fillId="0" borderId="0" xfId="0" applyFont="true" applyFill="true"/>
    <xf numFmtId="0" fontId="4" fillId="0" borderId="0" xfId="0" applyFont="true" applyFill="true"/>
    <xf numFmtId="0" fontId="3" fillId="0" borderId="0" xfId="0" applyFont="true" applyFill="true" applyAlignment="true">
      <alignment vertical="center"/>
    </xf>
    <xf numFmtId="0" fontId="1" fillId="0" borderId="0" xfId="0" applyFont="true" applyFill="true" applyBorder="true" applyAlignment="true">
      <alignment horizontal="center" vertical="center"/>
    </xf>
    <xf numFmtId="0" fontId="1" fillId="0" borderId="0" xfId="0" applyFont="true" applyFill="true" applyAlignment="true">
      <alignment horizontal="center" vertical="center"/>
    </xf>
    <xf numFmtId="0" fontId="1" fillId="0" borderId="0" xfId="0" applyFont="true" applyFill="true" applyAlignment="true">
      <alignment horizontal="left" vertical="center" wrapText="true"/>
    </xf>
    <xf numFmtId="0" fontId="1" fillId="0" borderId="0" xfId="0" applyFont="true" applyFill="true"/>
    <xf numFmtId="0" fontId="5" fillId="0" borderId="1" xfId="0" applyFont="true" applyFill="true" applyBorder="true" applyAlignment="true">
      <alignment horizontal="center" vertical="center"/>
    </xf>
    <xf numFmtId="0" fontId="5" fillId="0" borderId="0" xfId="0" applyFont="true" applyFill="true" applyBorder="true" applyAlignment="true">
      <alignment horizontal="center" vertical="center"/>
    </xf>
    <xf numFmtId="0" fontId="2"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2" fillId="0" borderId="4" xfId="0" applyFont="true" applyFill="true" applyBorder="true" applyAlignment="true">
      <alignment horizontal="center" vertical="center"/>
    </xf>
    <xf numFmtId="0" fontId="1" fillId="0" borderId="4" xfId="0" applyFont="true" applyFill="true" applyBorder="true" applyAlignment="true">
      <alignment horizontal="center" vertical="center"/>
    </xf>
    <xf numFmtId="0" fontId="1" fillId="0" borderId="5"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3" xfId="0" applyFont="true" applyFill="true" applyBorder="true" applyAlignment="true">
      <alignment horizontal="center" vertical="center"/>
    </xf>
    <xf numFmtId="0" fontId="2" fillId="0" borderId="6" xfId="0" applyFont="true" applyFill="true" applyBorder="true" applyAlignment="true">
      <alignment horizontal="center" vertical="center"/>
    </xf>
    <xf numFmtId="0" fontId="2" fillId="0" borderId="7" xfId="0" applyFont="true" applyFill="true" applyBorder="true" applyAlignment="true">
      <alignment horizontal="center" vertical="center"/>
    </xf>
    <xf numFmtId="0" fontId="2" fillId="0" borderId="5" xfId="0" applyFont="true" applyFill="true" applyBorder="true" applyAlignment="true">
      <alignment horizontal="center" vertical="center"/>
    </xf>
    <xf numFmtId="0" fontId="1" fillId="0" borderId="3" xfId="7" applyFont="true" applyFill="true" applyBorder="true" applyAlignment="true">
      <alignment vertical="center" wrapText="true"/>
    </xf>
    <xf numFmtId="0" fontId="1" fillId="0" borderId="3" xfId="7" applyFont="true" applyFill="true" applyBorder="true" applyAlignment="true">
      <alignment horizontal="center" vertical="center" wrapText="true"/>
    </xf>
    <xf numFmtId="0" fontId="1" fillId="0" borderId="3" xfId="0" applyFont="true" applyFill="true" applyBorder="true" applyAlignment="true">
      <alignment vertical="center" wrapText="true"/>
    </xf>
    <xf numFmtId="0" fontId="1" fillId="0" borderId="5" xfId="0" applyFont="true" applyFill="true" applyBorder="true" applyAlignment="true">
      <alignment vertical="center" wrapText="true"/>
    </xf>
    <xf numFmtId="49" fontId="1" fillId="0" borderId="3" xfId="6" applyNumberFormat="true" applyFont="true" applyFill="true" applyBorder="true" applyAlignment="true">
      <alignment vertical="center" wrapText="true"/>
    </xf>
    <xf numFmtId="176" fontId="1" fillId="0" borderId="3" xfId="4" applyNumberFormat="true" applyFont="true" applyFill="true" applyBorder="true" applyAlignment="true">
      <alignment horizontal="left" vertical="center" wrapText="true"/>
    </xf>
    <xf numFmtId="0" fontId="1" fillId="0" borderId="3" xfId="0" applyFont="true" applyFill="true" applyBorder="true" applyAlignment="true">
      <alignment horizontal="left" vertical="center" wrapText="true"/>
    </xf>
    <xf numFmtId="49" fontId="1" fillId="0" borderId="3" xfId="0" applyNumberFormat="true" applyFont="true" applyFill="true" applyBorder="true" applyAlignment="true">
      <alignment horizontal="left" vertical="center" wrapText="true"/>
    </xf>
    <xf numFmtId="49" fontId="1" fillId="0" borderId="3" xfId="0" applyNumberFormat="true" applyFont="true" applyFill="true" applyBorder="true" applyAlignment="true">
      <alignment horizontal="center" vertical="center" wrapText="true"/>
    </xf>
    <xf numFmtId="176" fontId="1" fillId="0" borderId="3" xfId="4" applyNumberFormat="true" applyFont="true" applyFill="true" applyBorder="true" applyAlignment="true">
      <alignment horizontal="center" vertical="center" wrapText="true"/>
    </xf>
    <xf numFmtId="0" fontId="2" fillId="0" borderId="3" xfId="7" applyFont="true" applyFill="true" applyBorder="true" applyAlignment="true">
      <alignment horizontal="center" vertical="center" wrapText="true"/>
    </xf>
    <xf numFmtId="0" fontId="1" fillId="0" borderId="6" xfId="0" applyFont="true" applyFill="true" applyBorder="true" applyAlignment="true">
      <alignment horizontal="center" vertical="center"/>
    </xf>
    <xf numFmtId="0" fontId="2" fillId="0" borderId="6" xfId="0" applyFont="true" applyFill="true" applyBorder="true" applyAlignment="true">
      <alignment horizontal="center" vertical="center" wrapText="true"/>
    </xf>
    <xf numFmtId="0" fontId="2" fillId="0" borderId="7"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3" fillId="0" borderId="3" xfId="7" applyFont="true" applyFill="true" applyBorder="true" applyAlignment="true">
      <alignment vertical="center" wrapText="true"/>
    </xf>
    <xf numFmtId="0" fontId="3" fillId="0" borderId="3" xfId="7" applyFont="true" applyFill="true" applyBorder="true" applyAlignment="true">
      <alignment horizontal="center" vertical="center" wrapText="true"/>
    </xf>
    <xf numFmtId="49" fontId="1" fillId="0" borderId="3" xfId="6" applyNumberFormat="true" applyFont="true" applyFill="true" applyBorder="true" applyAlignment="true">
      <alignment horizontal="left" vertical="center" wrapText="true"/>
    </xf>
    <xf numFmtId="49" fontId="1" fillId="0" borderId="3" xfId="6" applyNumberFormat="true" applyFont="true" applyFill="true" applyBorder="true" applyAlignment="true">
      <alignment horizontal="center" vertical="center" wrapText="true"/>
    </xf>
    <xf numFmtId="0" fontId="3" fillId="0" borderId="3" xfId="0" applyFont="true" applyFill="true" applyBorder="true" applyAlignment="true">
      <alignment horizontal="center" vertical="center"/>
    </xf>
    <xf numFmtId="0" fontId="3" fillId="0" borderId="3" xfId="0" applyFont="true" applyFill="true" applyBorder="true" applyAlignment="true">
      <alignment horizontal="left" vertical="center" wrapText="true"/>
    </xf>
    <xf numFmtId="0" fontId="4" fillId="0" borderId="3" xfId="0" applyFont="true" applyFill="true" applyBorder="true" applyAlignment="true">
      <alignment horizontal="center" vertical="center"/>
    </xf>
    <xf numFmtId="0" fontId="1" fillId="0" borderId="3" xfId="4" applyFont="true" applyFill="true" applyBorder="true" applyAlignment="true">
      <alignment horizontal="left" vertical="center" wrapText="true"/>
    </xf>
    <xf numFmtId="49" fontId="1" fillId="0" borderId="3" xfId="5" applyNumberFormat="true" applyFont="true" applyFill="true" applyBorder="true" applyAlignment="true">
      <alignment horizontal="center" vertical="center" wrapText="true"/>
    </xf>
    <xf numFmtId="49" fontId="1" fillId="0" borderId="3" xfId="5" applyNumberFormat="true" applyFont="true" applyFill="true" applyBorder="true" applyAlignment="true">
      <alignment horizontal="left" vertical="center" wrapText="true"/>
    </xf>
    <xf numFmtId="0" fontId="3" fillId="0" borderId="3" xfId="0" applyFont="true" applyFill="true" applyBorder="true" applyAlignment="true">
      <alignment horizontal="center" vertical="center" wrapText="true"/>
    </xf>
    <xf numFmtId="49" fontId="3" fillId="0" borderId="3" xfId="5" applyNumberFormat="true" applyFont="true" applyFill="true" applyBorder="true" applyAlignment="true">
      <alignment horizontal="left" vertical="center" wrapText="true"/>
    </xf>
    <xf numFmtId="49" fontId="2" fillId="0" borderId="3" xfId="0" applyNumberFormat="true" applyFont="true" applyFill="true" applyBorder="true" applyAlignment="true">
      <alignment horizontal="center" vertical="center"/>
    </xf>
    <xf numFmtId="0" fontId="2" fillId="0" borderId="3" xfId="0" applyFont="true" applyFill="true" applyBorder="true"/>
    <xf numFmtId="0" fontId="1" fillId="0" borderId="3" xfId="4" applyFont="true" applyFill="true" applyBorder="true" applyAlignment="true">
      <alignment horizontal="center" vertical="center" wrapText="true"/>
    </xf>
    <xf numFmtId="0" fontId="1" fillId="0" borderId="3" xfId="0" applyFont="true" applyFill="true" applyBorder="true" applyAlignment="true">
      <alignment vertical="center"/>
    </xf>
    <xf numFmtId="0" fontId="1" fillId="0" borderId="3" xfId="5" applyNumberFormat="true" applyFont="true" applyFill="true" applyBorder="true" applyAlignment="true">
      <alignment horizontal="center" vertical="center" wrapText="true"/>
    </xf>
    <xf numFmtId="0" fontId="2" fillId="0" borderId="5" xfId="7" applyFont="true" applyFill="true" applyBorder="true" applyAlignment="true">
      <alignment horizontal="center" vertical="center" wrapText="true"/>
    </xf>
    <xf numFmtId="0" fontId="1" fillId="0" borderId="8" xfId="7" applyFont="true" applyFill="true" applyBorder="true" applyAlignment="true">
      <alignment horizontal="center" vertical="center" wrapText="true"/>
    </xf>
    <xf numFmtId="0" fontId="1" fillId="0" borderId="3" xfId="1" applyFont="true" applyFill="true" applyBorder="true" applyAlignment="true">
      <alignment horizontal="center" vertical="center" wrapText="true"/>
    </xf>
    <xf numFmtId="49" fontId="2" fillId="0" borderId="5" xfId="7" applyNumberFormat="true" applyFont="true" applyFill="true" applyBorder="true" applyAlignment="true">
      <alignment horizontal="center" vertical="center" wrapText="true"/>
    </xf>
    <xf numFmtId="0" fontId="3" fillId="0" borderId="5" xfId="7" applyFont="true" applyFill="true" applyBorder="true" applyAlignment="true">
      <alignment horizontal="center" vertical="center" wrapText="true"/>
    </xf>
    <xf numFmtId="0" fontId="3" fillId="0" borderId="3" xfId="5" applyNumberFormat="true" applyFont="true" applyFill="true" applyBorder="true" applyAlignment="true">
      <alignment horizontal="center" vertical="center" wrapText="true"/>
    </xf>
    <xf numFmtId="0" fontId="1" fillId="0" borderId="5" xfId="7" applyFont="true" applyFill="true" applyBorder="true" applyAlignment="true">
      <alignment horizontal="center" vertical="center" wrapText="true"/>
    </xf>
    <xf numFmtId="0" fontId="1" fillId="0" borderId="8" xfId="0" applyFont="true" applyFill="true" applyBorder="true" applyAlignment="true">
      <alignment horizontal="center" vertical="center"/>
    </xf>
    <xf numFmtId="0" fontId="2" fillId="0" borderId="9" xfId="0" applyFont="true" applyFill="true" applyBorder="true" applyAlignment="true">
      <alignment horizontal="center" vertical="center" wrapText="true"/>
    </xf>
    <xf numFmtId="0" fontId="2" fillId="0" borderId="8" xfId="0" applyFont="true" applyFill="true" applyBorder="true" applyAlignment="true">
      <alignment horizontal="center" vertical="center" wrapText="true"/>
    </xf>
    <xf numFmtId="0" fontId="2" fillId="0" borderId="3" xfId="0" applyFont="true" applyFill="true" applyBorder="true" applyAlignment="true">
      <alignment horizontal="center"/>
    </xf>
    <xf numFmtId="177" fontId="1" fillId="0" borderId="3" xfId="4" applyNumberFormat="true" applyFont="true" applyFill="true" applyBorder="true" applyAlignment="true">
      <alignment horizontal="center" vertical="center" wrapText="true"/>
    </xf>
    <xf numFmtId="0" fontId="1" fillId="0" borderId="3" xfId="0" applyFont="true" applyFill="true" applyBorder="true"/>
    <xf numFmtId="0" fontId="2" fillId="0" borderId="3" xfId="7" applyFont="true" applyFill="true" applyBorder="true" applyAlignment="true">
      <alignment vertical="center" wrapText="true"/>
    </xf>
    <xf numFmtId="0" fontId="4" fillId="0" borderId="3" xfId="0" applyFont="true" applyFill="true" applyBorder="true"/>
    <xf numFmtId="176" fontId="1" fillId="0" borderId="3" xfId="1" applyNumberFormat="true" applyFont="true" applyFill="true" applyBorder="true" applyAlignment="true">
      <alignment horizontal="center" vertical="center" wrapText="true"/>
    </xf>
    <xf numFmtId="49" fontId="3" fillId="0" borderId="3" xfId="5" applyNumberFormat="true" applyFont="true" applyFill="true" applyBorder="true" applyAlignment="true">
      <alignment horizontal="center" vertical="center" wrapText="true"/>
    </xf>
    <xf numFmtId="0" fontId="3" fillId="0" borderId="0" xfId="0" applyFont="true" applyFill="true" applyAlignment="true">
      <alignment horizontal="left" vertical="center" wrapText="true"/>
    </xf>
    <xf numFmtId="0" fontId="1" fillId="0" borderId="5" xfId="0" applyFont="true" applyFill="true" applyBorder="true" applyAlignment="true">
      <alignment horizontal="left" vertical="center" wrapText="true"/>
    </xf>
    <xf numFmtId="176" fontId="1" fillId="0" borderId="3" xfId="0" applyNumberFormat="true" applyFont="true" applyFill="true" applyBorder="true" applyAlignment="true">
      <alignment horizontal="center" vertical="center" wrapText="true"/>
    </xf>
    <xf numFmtId="176" fontId="1" fillId="0" borderId="3" xfId="0" applyNumberFormat="true" applyFont="true" applyFill="true" applyBorder="true" applyAlignment="true">
      <alignment horizontal="left" vertical="center" wrapText="true"/>
    </xf>
    <xf numFmtId="177" fontId="2" fillId="0" borderId="3" xfId="0" applyNumberFormat="true" applyFont="true" applyFill="true" applyBorder="true" applyAlignment="true">
      <alignment horizontal="center" vertical="center"/>
    </xf>
    <xf numFmtId="177" fontId="1" fillId="0" borderId="3" xfId="0" applyNumberFormat="true" applyFont="true" applyFill="true" applyBorder="true" applyAlignment="true">
      <alignment horizontal="center" vertical="center" wrapText="true"/>
    </xf>
    <xf numFmtId="177" fontId="1" fillId="0" borderId="3" xfId="7" applyNumberFormat="true" applyFont="true" applyFill="true" applyBorder="true" applyAlignment="true">
      <alignment horizontal="center" vertical="center" wrapText="true"/>
    </xf>
    <xf numFmtId="177" fontId="3" fillId="0" borderId="3" xfId="7" applyNumberFormat="true" applyFont="true" applyFill="true" applyBorder="true" applyAlignment="true">
      <alignment horizontal="center" vertical="center" wrapText="true"/>
    </xf>
    <xf numFmtId="177" fontId="1" fillId="0" borderId="3" xfId="0" applyNumberFormat="true" applyFont="true" applyFill="true" applyBorder="true" applyAlignment="true">
      <alignment horizontal="center" vertical="center"/>
    </xf>
    <xf numFmtId="177" fontId="6" fillId="0" borderId="3" xfId="1" applyNumberFormat="true" applyFont="true" applyFill="true" applyBorder="true" applyAlignment="true">
      <alignment horizontal="center" vertical="center" wrapText="true"/>
    </xf>
    <xf numFmtId="177" fontId="1" fillId="0" borderId="0" xfId="0" applyNumberFormat="true" applyFont="true" applyFill="true" applyAlignment="true">
      <alignment horizontal="center" vertical="center"/>
    </xf>
    <xf numFmtId="177" fontId="6" fillId="0" borderId="3" xfId="4" applyNumberFormat="true" applyFont="true" applyFill="true" applyBorder="true" applyAlignment="true">
      <alignment horizontal="center" vertical="center" wrapText="true"/>
    </xf>
    <xf numFmtId="0" fontId="7" fillId="0" borderId="0" xfId="0" applyNumberFormat="true" applyFont="true" applyFill="true" applyAlignment="true">
      <alignment horizontal="center" vertical="center"/>
    </xf>
    <xf numFmtId="0" fontId="8" fillId="0" borderId="0" xfId="0" applyNumberFormat="true" applyFont="true" applyFill="true" applyAlignment="true">
      <alignment horizontal="center" vertical="center"/>
    </xf>
    <xf numFmtId="0" fontId="9" fillId="0" borderId="0" xfId="0" applyNumberFormat="true" applyFont="true" applyFill="true" applyAlignment="true">
      <alignment horizontal="center"/>
    </xf>
    <xf numFmtId="0" fontId="8" fillId="0" borderId="0" xfId="0" applyNumberFormat="true" applyFont="true" applyFill="true" applyAlignment="true">
      <alignment horizontal="center"/>
    </xf>
    <xf numFmtId="0" fontId="10" fillId="0" borderId="0" xfId="0" applyNumberFormat="true" applyFont="true" applyFill="true" applyAlignment="true">
      <alignment horizontal="center"/>
    </xf>
    <xf numFmtId="0" fontId="1" fillId="0" borderId="0" xfId="0" applyNumberFormat="true" applyFont="true" applyFill="true" applyAlignment="true">
      <alignment horizontal="center" vertical="center"/>
    </xf>
    <xf numFmtId="0" fontId="1" fillId="0" borderId="0" xfId="0" applyNumberFormat="true" applyFont="true" applyFill="true" applyAlignment="true">
      <alignment horizontal="center" vertical="center" wrapText="true"/>
    </xf>
    <xf numFmtId="0" fontId="1" fillId="0" borderId="0" xfId="0" applyNumberFormat="true" applyFont="true" applyFill="true" applyAlignment="true">
      <alignment horizontal="left" vertical="center" wrapText="true"/>
    </xf>
    <xf numFmtId="0" fontId="1" fillId="0" borderId="0" xfId="0" applyNumberFormat="true" applyFont="true" applyFill="true" applyAlignment="true">
      <alignment horizontal="center" wrapText="true"/>
    </xf>
    <xf numFmtId="0" fontId="1" fillId="0" borderId="0" xfId="0" applyNumberFormat="true" applyFont="true" applyFill="true" applyAlignment="true">
      <alignment horizontal="center"/>
    </xf>
    <xf numFmtId="0" fontId="11" fillId="0" borderId="0" xfId="0" applyNumberFormat="true" applyFont="true" applyFill="true" applyBorder="true" applyAlignment="true">
      <alignment horizontal="center" vertical="center"/>
    </xf>
    <xf numFmtId="0" fontId="11" fillId="0" borderId="0" xfId="0" applyNumberFormat="true" applyFont="true" applyFill="true" applyBorder="true" applyAlignment="true">
      <alignment horizontal="left" vertical="center"/>
    </xf>
    <xf numFmtId="0" fontId="12" fillId="0" borderId="0" xfId="0" applyNumberFormat="true" applyFont="true" applyFill="true" applyBorder="true" applyAlignment="true">
      <alignment horizontal="center" vertical="center"/>
    </xf>
    <xf numFmtId="0" fontId="7" fillId="0" borderId="3" xfId="0" applyNumberFormat="true" applyFont="true" applyFill="true" applyBorder="true" applyAlignment="true">
      <alignment horizontal="center" vertical="center"/>
    </xf>
    <xf numFmtId="0" fontId="7" fillId="0" borderId="3" xfId="0" applyNumberFormat="true" applyFont="true" applyFill="true" applyBorder="true" applyAlignment="true">
      <alignment horizontal="center" vertical="center" wrapText="true"/>
    </xf>
    <xf numFmtId="0" fontId="7" fillId="0" borderId="9" xfId="0" applyNumberFormat="true" applyFont="true" applyFill="true" applyBorder="true" applyAlignment="true">
      <alignment horizontal="center" vertical="center"/>
    </xf>
    <xf numFmtId="0" fontId="7" fillId="0" borderId="9" xfId="0" applyNumberFormat="true" applyFont="true" applyFill="true" applyBorder="true" applyAlignment="true">
      <alignment horizontal="center" vertical="center" wrapText="true"/>
    </xf>
    <xf numFmtId="0" fontId="8" fillId="0" borderId="4" xfId="0" applyNumberFormat="true" applyFont="true" applyFill="true" applyBorder="true" applyAlignment="true">
      <alignment horizontal="center" vertical="center"/>
    </xf>
    <xf numFmtId="0" fontId="8" fillId="0" borderId="10" xfId="0" applyNumberFormat="true" applyFont="true" applyFill="true" applyBorder="true" applyAlignment="true">
      <alignment horizontal="center" vertical="center"/>
    </xf>
    <xf numFmtId="0" fontId="8" fillId="0" borderId="3" xfId="0" applyNumberFormat="true" applyFont="true" applyFill="true" applyBorder="true" applyAlignment="true">
      <alignment horizontal="left" vertical="center" wrapText="true"/>
    </xf>
    <xf numFmtId="0" fontId="8" fillId="0" borderId="3" xfId="0" applyNumberFormat="true" applyFont="true" applyFill="true" applyBorder="true" applyAlignment="true">
      <alignment horizontal="center" vertical="center"/>
    </xf>
    <xf numFmtId="0" fontId="8" fillId="0" borderId="6" xfId="0" applyNumberFormat="true" applyFont="true" applyFill="true" applyBorder="true" applyAlignment="true">
      <alignment horizontal="center" vertical="center"/>
    </xf>
    <xf numFmtId="0" fontId="8" fillId="0" borderId="7" xfId="0" applyNumberFormat="true" applyFont="true" applyFill="true" applyBorder="true" applyAlignment="true">
      <alignment horizontal="center" vertical="center"/>
    </xf>
    <xf numFmtId="0" fontId="8" fillId="0" borderId="5" xfId="0" applyNumberFormat="true" applyFont="true" applyFill="true" applyBorder="true" applyAlignment="true">
      <alignment horizontal="left" vertical="center"/>
    </xf>
    <xf numFmtId="0" fontId="8" fillId="0" borderId="3" xfId="7" applyNumberFormat="true" applyFont="true" applyFill="true" applyBorder="true" applyAlignment="true">
      <alignment horizontal="center" vertical="center" wrapText="true"/>
    </xf>
    <xf numFmtId="0" fontId="8" fillId="0" borderId="3" xfId="7" applyNumberFormat="true" applyFont="true" applyFill="true" applyBorder="true" applyAlignment="true">
      <alignment horizontal="left" vertical="center" wrapText="true"/>
    </xf>
    <xf numFmtId="0" fontId="8" fillId="0" borderId="3" xfId="0" applyNumberFormat="true" applyFont="true" applyFill="true" applyBorder="true" applyAlignment="true">
      <alignment horizontal="center" vertical="center" wrapText="true"/>
    </xf>
    <xf numFmtId="0" fontId="8" fillId="0" borderId="3" xfId="6" applyNumberFormat="true" applyFont="true" applyFill="true" applyBorder="true" applyAlignment="true">
      <alignment horizontal="center" vertical="center" wrapText="true"/>
    </xf>
    <xf numFmtId="49" fontId="8" fillId="0" borderId="3" xfId="6" applyNumberFormat="true" applyFont="true" applyFill="true" applyBorder="true" applyAlignment="true">
      <alignment horizontal="left" vertical="center" wrapText="true"/>
    </xf>
    <xf numFmtId="176" fontId="8" fillId="0" borderId="3" xfId="4" applyNumberFormat="true" applyFont="true" applyFill="true" applyBorder="true" applyAlignment="true">
      <alignment horizontal="left" vertical="center" wrapText="true"/>
    </xf>
    <xf numFmtId="176" fontId="8" fillId="0" borderId="3" xfId="4" applyNumberFormat="true"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8" fillId="0" borderId="3" xfId="0" applyFont="true" applyFill="true" applyBorder="true" applyAlignment="true">
      <alignment horizontal="left" vertical="center" wrapText="true"/>
    </xf>
    <xf numFmtId="0" fontId="8" fillId="0" borderId="5" xfId="7" applyNumberFormat="true" applyFont="true" applyFill="true" applyBorder="true" applyAlignment="true">
      <alignment horizontal="left" vertical="center" wrapText="true"/>
    </xf>
    <xf numFmtId="0" fontId="8" fillId="0" borderId="3" xfId="6" applyNumberFormat="true" applyFont="true" applyFill="true" applyBorder="true" applyAlignment="true">
      <alignment horizontal="left" vertical="center" wrapText="true"/>
    </xf>
    <xf numFmtId="0" fontId="8" fillId="0" borderId="3" xfId="4" applyNumberFormat="true" applyFont="true" applyFill="true" applyBorder="true" applyAlignment="true">
      <alignment horizontal="center" vertical="center" wrapText="true"/>
    </xf>
    <xf numFmtId="0" fontId="8" fillId="0" borderId="3" xfId="5" applyNumberFormat="true" applyFont="true" applyFill="true" applyBorder="true" applyAlignment="true">
      <alignment horizontal="center" vertical="center" wrapText="true"/>
    </xf>
    <xf numFmtId="0" fontId="8" fillId="0" borderId="3" xfId="5" applyNumberFormat="true" applyFont="true" applyFill="true" applyBorder="true" applyAlignment="true">
      <alignment horizontal="left" vertical="center" wrapText="true"/>
    </xf>
    <xf numFmtId="0" fontId="8" fillId="0" borderId="0" xfId="0" applyNumberFormat="true" applyFont="true" applyFill="true" applyAlignment="true">
      <alignment horizontal="left" vertical="center" wrapText="true"/>
    </xf>
    <xf numFmtId="0" fontId="8" fillId="0" borderId="5" xfId="0" applyNumberFormat="true" applyFont="true" applyFill="true" applyBorder="true" applyAlignment="true">
      <alignment horizontal="left" vertical="center" wrapText="true"/>
    </xf>
    <xf numFmtId="0" fontId="8" fillId="0" borderId="6" xfId="0" applyNumberFormat="true" applyFont="true" applyFill="true" applyBorder="true" applyAlignment="true">
      <alignment horizontal="center" vertical="center" wrapText="true"/>
    </xf>
    <xf numFmtId="0" fontId="8" fillId="0" borderId="7" xfId="0" applyNumberFormat="true" applyFont="true" applyFill="true" applyBorder="true" applyAlignment="true">
      <alignment horizontal="center" vertical="center" wrapText="true"/>
    </xf>
    <xf numFmtId="0" fontId="11" fillId="0" borderId="0" xfId="0" applyNumberFormat="true" applyFont="true" applyFill="true" applyBorder="true" applyAlignment="true">
      <alignment horizontal="center" vertical="center" wrapText="true"/>
    </xf>
    <xf numFmtId="0" fontId="7" fillId="0" borderId="3" xfId="0" applyNumberFormat="true" applyFont="true" applyFill="true" applyBorder="true" applyAlignment="true">
      <alignment vertical="center"/>
    </xf>
    <xf numFmtId="0" fontId="7" fillId="0" borderId="8" xfId="0" applyNumberFormat="true" applyFont="true" applyFill="true" applyBorder="true" applyAlignment="true">
      <alignment horizontal="center" vertical="center" wrapText="true"/>
    </xf>
    <xf numFmtId="0" fontId="13" fillId="0" borderId="3" xfId="0" applyNumberFormat="true" applyFont="true" applyFill="true" applyBorder="true" applyAlignment="true">
      <alignment horizontal="center" vertical="center" wrapText="true"/>
    </xf>
    <xf numFmtId="0" fontId="8" fillId="0" borderId="3" xfId="0" applyNumberFormat="true" applyFont="true" applyFill="true" applyBorder="true" applyAlignment="true">
      <alignment horizontal="center" wrapText="true"/>
    </xf>
    <xf numFmtId="0" fontId="8" fillId="0" borderId="5" xfId="0" applyNumberFormat="true" applyFont="true" applyFill="true" applyBorder="true" applyAlignment="true">
      <alignment horizontal="center" vertical="center" wrapText="true"/>
    </xf>
    <xf numFmtId="0" fontId="8" fillId="0" borderId="9" xfId="7" applyNumberFormat="true" applyFont="true" applyFill="true" applyBorder="true" applyAlignment="true">
      <alignment horizontal="center" vertical="center" wrapText="true"/>
    </xf>
    <xf numFmtId="0" fontId="8" fillId="0" borderId="8" xfId="7" applyNumberFormat="true" applyFont="true" applyFill="true" applyBorder="true" applyAlignment="true">
      <alignment horizontal="center" vertical="center" wrapText="true"/>
    </xf>
    <xf numFmtId="0" fontId="8" fillId="0" borderId="5" xfId="7" applyNumberFormat="true" applyFont="true" applyFill="true" applyBorder="true" applyAlignment="true">
      <alignment horizontal="center" vertical="center" wrapText="true"/>
    </xf>
    <xf numFmtId="177" fontId="8" fillId="0" borderId="3" xfId="4" applyNumberFormat="true" applyFont="true" applyFill="true" applyBorder="true" applyAlignment="true">
      <alignment horizontal="center" vertical="center" wrapText="true"/>
    </xf>
    <xf numFmtId="0" fontId="8" fillId="0" borderId="3" xfId="4" applyFont="true" applyFill="true" applyBorder="true" applyAlignment="true">
      <alignment horizontal="center" vertical="center" wrapText="true"/>
    </xf>
    <xf numFmtId="0" fontId="8" fillId="0" borderId="3" xfId="0" applyNumberFormat="true" applyFont="true" applyFill="true" applyBorder="true" applyAlignment="true">
      <alignment horizontal="center"/>
    </xf>
    <xf numFmtId="0" fontId="8" fillId="0" borderId="3" xfId="1" applyNumberFormat="true" applyFont="true" applyFill="true" applyBorder="true" applyAlignment="true">
      <alignment horizontal="center" vertical="center" wrapText="true"/>
    </xf>
    <xf numFmtId="0" fontId="8" fillId="0" borderId="0" xfId="0" applyNumberFormat="true" applyFont="true" applyFill="true" applyAlignment="true">
      <alignment horizontal="center" vertical="center" wrapText="true"/>
    </xf>
    <xf numFmtId="0" fontId="8" fillId="0" borderId="0" xfId="0" applyNumberFormat="true" applyFont="true" applyFill="true" applyAlignment="true">
      <alignment horizontal="center" wrapText="true"/>
    </xf>
    <xf numFmtId="0" fontId="1" fillId="0" borderId="0" xfId="0" applyNumberFormat="true" applyFont="true" applyFill="true" applyAlignment="true">
      <alignment vertical="center"/>
    </xf>
    <xf numFmtId="0" fontId="2" fillId="0" borderId="0" xfId="0" applyNumberFormat="true" applyFont="true" applyFill="true"/>
    <xf numFmtId="0" fontId="3" fillId="0" borderId="0" xfId="0" applyNumberFormat="true" applyFont="true" applyFill="true"/>
    <xf numFmtId="0" fontId="3" fillId="0" borderId="0" xfId="0" applyNumberFormat="true" applyFont="true" applyFill="true" applyAlignment="true">
      <alignment vertical="center"/>
    </xf>
    <xf numFmtId="0" fontId="3" fillId="2" borderId="0" xfId="0" applyNumberFormat="true" applyFont="true" applyFill="true"/>
    <xf numFmtId="0" fontId="1" fillId="0" borderId="0" xfId="0" applyNumberFormat="true" applyFont="true" applyFill="true" applyBorder="true" applyAlignment="true">
      <alignment horizontal="center" vertical="center"/>
    </xf>
    <xf numFmtId="0" fontId="1" fillId="0" borderId="0" xfId="0" applyNumberFormat="true" applyFont="true" applyFill="true"/>
    <xf numFmtId="0" fontId="5" fillId="0" borderId="1" xfId="0" applyNumberFormat="true" applyFont="true" applyFill="true" applyBorder="true" applyAlignment="true">
      <alignment horizontal="center" vertical="center"/>
    </xf>
    <xf numFmtId="0" fontId="5" fillId="0" borderId="0" xfId="0" applyNumberFormat="true" applyFont="true" applyFill="true" applyBorder="true" applyAlignment="true">
      <alignment horizontal="center" vertical="center"/>
    </xf>
    <xf numFmtId="0" fontId="2" fillId="0" borderId="2" xfId="0" applyNumberFormat="true" applyFont="true" applyFill="true" applyBorder="true" applyAlignment="true">
      <alignment horizontal="center" vertical="center"/>
    </xf>
    <xf numFmtId="0" fontId="2" fillId="0" borderId="3" xfId="0" applyNumberFormat="true" applyFont="true" applyFill="true" applyBorder="true" applyAlignment="true">
      <alignment horizontal="center" vertical="center" wrapText="true"/>
    </xf>
    <xf numFmtId="0" fontId="2" fillId="0" borderId="3" xfId="0" applyNumberFormat="true" applyFont="true" applyFill="true" applyBorder="true" applyAlignment="true">
      <alignment horizontal="center" vertical="center"/>
    </xf>
    <xf numFmtId="0" fontId="2" fillId="0" borderId="4" xfId="0" applyNumberFormat="true" applyFont="true" applyFill="true" applyBorder="true" applyAlignment="true">
      <alignment horizontal="center" vertical="center"/>
    </xf>
    <xf numFmtId="0" fontId="1" fillId="0" borderId="4" xfId="0" applyNumberFormat="true" applyFont="true" applyFill="true" applyBorder="true" applyAlignment="true">
      <alignment horizontal="center" vertical="center"/>
    </xf>
    <xf numFmtId="0" fontId="1" fillId="0" borderId="5" xfId="0" applyNumberFormat="true" applyFont="true" applyFill="true" applyBorder="true" applyAlignment="true">
      <alignment horizontal="center" vertical="center" wrapText="true"/>
    </xf>
    <xf numFmtId="0" fontId="1" fillId="0" borderId="3" xfId="0" applyNumberFormat="true" applyFont="true" applyFill="true" applyBorder="true" applyAlignment="true">
      <alignment horizontal="center" vertical="center" wrapText="true"/>
    </xf>
    <xf numFmtId="0" fontId="1" fillId="0" borderId="3" xfId="0" applyNumberFormat="true" applyFont="true" applyFill="true" applyBorder="true" applyAlignment="true">
      <alignment horizontal="center" vertical="center"/>
    </xf>
    <xf numFmtId="0" fontId="2" fillId="0" borderId="6" xfId="0" applyNumberFormat="true" applyFont="true" applyFill="true" applyBorder="true" applyAlignment="true">
      <alignment horizontal="center" vertical="center"/>
    </xf>
    <xf numFmtId="0" fontId="2" fillId="0" borderId="7" xfId="0" applyNumberFormat="true" applyFont="true" applyFill="true" applyBorder="true" applyAlignment="true">
      <alignment horizontal="center" vertical="center"/>
    </xf>
    <xf numFmtId="0" fontId="2" fillId="0" borderId="5" xfId="0" applyNumberFormat="true" applyFont="true" applyFill="true" applyBorder="true" applyAlignment="true">
      <alignment horizontal="center" vertical="center"/>
    </xf>
    <xf numFmtId="0" fontId="1" fillId="0" borderId="6" xfId="0" applyNumberFormat="true" applyFont="true" applyFill="true" applyBorder="true" applyAlignment="true">
      <alignment horizontal="center" vertical="center"/>
    </xf>
    <xf numFmtId="0" fontId="1" fillId="0" borderId="3" xfId="7" applyNumberFormat="true" applyFont="true" applyFill="true" applyBorder="true" applyAlignment="true">
      <alignment vertical="center" wrapText="true"/>
    </xf>
    <xf numFmtId="0" fontId="1" fillId="0" borderId="3" xfId="7" applyNumberFormat="true" applyFont="true" applyFill="true" applyBorder="true" applyAlignment="true">
      <alignment horizontal="center" vertical="center" wrapText="true"/>
    </xf>
    <xf numFmtId="0" fontId="1" fillId="0" borderId="3" xfId="0" applyNumberFormat="true" applyFont="true" applyFill="true" applyBorder="true" applyAlignment="true">
      <alignment vertical="center" wrapText="true"/>
    </xf>
    <xf numFmtId="0" fontId="1" fillId="0" borderId="5" xfId="0" applyNumberFormat="true" applyFont="true" applyFill="true" applyBorder="true" applyAlignment="true">
      <alignment vertical="center" wrapText="true"/>
    </xf>
    <xf numFmtId="0" fontId="1" fillId="0" borderId="3" xfId="6" applyNumberFormat="true" applyFont="true" applyFill="true" applyBorder="true" applyAlignment="true">
      <alignment vertical="center" wrapText="true"/>
    </xf>
    <xf numFmtId="0" fontId="1" fillId="0" borderId="3" xfId="0" applyNumberFormat="true" applyFont="true" applyFill="true" applyBorder="true" applyAlignment="true">
      <alignment horizontal="left" vertical="center" wrapText="true"/>
    </xf>
    <xf numFmtId="49" fontId="14" fillId="0" borderId="3" xfId="6" applyNumberFormat="true" applyFont="true" applyFill="true" applyBorder="true" applyAlignment="true">
      <alignment horizontal="left" vertical="center" wrapText="true"/>
    </xf>
    <xf numFmtId="0" fontId="1" fillId="0" borderId="3" xfId="4" applyNumberFormat="true" applyFont="true" applyFill="true" applyBorder="true" applyAlignment="true">
      <alignment horizontal="center" vertical="center" wrapText="true"/>
    </xf>
    <xf numFmtId="0" fontId="1" fillId="0" borderId="3" xfId="4" applyNumberFormat="true" applyFont="true" applyFill="true" applyBorder="true" applyAlignment="true">
      <alignment horizontal="left" vertical="center" wrapText="true"/>
    </xf>
    <xf numFmtId="0" fontId="1" fillId="0" borderId="3" xfId="6" applyNumberFormat="true" applyFont="true" applyFill="true" applyBorder="true" applyAlignment="true">
      <alignment horizontal="left" vertical="center" wrapText="true"/>
    </xf>
    <xf numFmtId="0" fontId="1" fillId="0" borderId="3" xfId="6" applyNumberFormat="true" applyFont="true" applyFill="true" applyBorder="true" applyAlignment="true">
      <alignment horizontal="center" vertical="center" wrapText="true"/>
    </xf>
    <xf numFmtId="0" fontId="2" fillId="0" borderId="3" xfId="0" applyNumberFormat="true" applyFont="true" applyFill="true" applyBorder="true"/>
    <xf numFmtId="0" fontId="1" fillId="0" borderId="3" xfId="0" applyNumberFormat="true" applyFont="true" applyFill="true" applyBorder="true" applyAlignment="true">
      <alignment vertical="center"/>
    </xf>
    <xf numFmtId="0" fontId="1" fillId="0" borderId="3" xfId="5" applyNumberFormat="true" applyFont="true" applyFill="true" applyBorder="true" applyAlignment="true">
      <alignment horizontal="left" vertical="center" wrapText="true"/>
    </xf>
    <xf numFmtId="0" fontId="1" fillId="0" borderId="8" xfId="7" applyNumberFormat="true" applyFont="true" applyFill="true" applyBorder="true" applyAlignment="true">
      <alignment horizontal="center" vertical="center" wrapText="true"/>
    </xf>
    <xf numFmtId="0" fontId="1" fillId="0" borderId="3" xfId="1" applyNumberFormat="true" applyFont="true" applyFill="true" applyBorder="true" applyAlignment="true">
      <alignment horizontal="center" vertical="center" wrapText="true"/>
    </xf>
    <xf numFmtId="0" fontId="1" fillId="0" borderId="3" xfId="0" applyNumberFormat="true" applyFont="true" applyFill="true" applyBorder="true"/>
    <xf numFmtId="0" fontId="0" fillId="0" borderId="3" xfId="0" applyFont="true" applyFill="true" applyBorder="true" applyAlignment="true">
      <alignment horizontal="center" vertical="center" wrapText="true"/>
    </xf>
    <xf numFmtId="0" fontId="2" fillId="0" borderId="9" xfId="0" applyNumberFormat="true" applyFont="true" applyFill="true" applyBorder="true" applyAlignment="true">
      <alignment horizontal="center" vertical="center" wrapText="true"/>
    </xf>
    <xf numFmtId="0" fontId="2" fillId="0" borderId="8" xfId="0" applyNumberFormat="true" applyFont="true" applyFill="true" applyBorder="true" applyAlignment="true">
      <alignment horizontal="center" vertical="center" wrapText="true"/>
    </xf>
    <xf numFmtId="0" fontId="2" fillId="0" borderId="3" xfId="0" applyNumberFormat="true" applyFont="true" applyFill="true" applyBorder="true" applyAlignment="true">
      <alignment horizontal="center"/>
    </xf>
    <xf numFmtId="0" fontId="1" fillId="0" borderId="3" xfId="0" applyNumberFormat="true" applyFont="true" applyFill="true" applyBorder="true" applyAlignment="true">
      <alignment horizontal="center"/>
    </xf>
    <xf numFmtId="0" fontId="2" fillId="0" borderId="3" xfId="7" applyNumberFormat="true" applyFont="true" applyFill="true" applyBorder="true" applyAlignment="true">
      <alignment horizontal="center" vertical="center" wrapText="true"/>
    </xf>
    <xf numFmtId="0" fontId="1" fillId="0" borderId="5" xfId="0" applyNumberFormat="true" applyFont="true" applyFill="true" applyBorder="true" applyAlignment="true">
      <alignment horizontal="left" vertical="center" wrapText="true"/>
    </xf>
    <xf numFmtId="0" fontId="1" fillId="2" borderId="3" xfId="0" applyNumberFormat="true" applyFont="true" applyFill="true" applyBorder="true" applyAlignment="true">
      <alignment horizontal="center" vertical="center"/>
    </xf>
    <xf numFmtId="0" fontId="1" fillId="2" borderId="3" xfId="7" applyNumberFormat="true" applyFont="true" applyFill="true" applyBorder="true" applyAlignment="true">
      <alignment vertical="center" wrapText="true"/>
    </xf>
    <xf numFmtId="0" fontId="1" fillId="2" borderId="3" xfId="7" applyNumberFormat="true" applyFont="true" applyFill="true" applyBorder="true" applyAlignment="true">
      <alignment horizontal="center" vertical="center" wrapText="true"/>
    </xf>
    <xf numFmtId="0" fontId="2" fillId="0" borderId="6" xfId="0" applyNumberFormat="true" applyFont="true" applyFill="true" applyBorder="true" applyAlignment="true">
      <alignment horizontal="center" vertical="center" wrapText="true"/>
    </xf>
    <xf numFmtId="0" fontId="2" fillId="0" borderId="7" xfId="0" applyNumberFormat="true" applyFont="true" applyFill="true" applyBorder="true" applyAlignment="true">
      <alignment horizontal="center" vertical="center" wrapText="true"/>
    </xf>
    <xf numFmtId="0" fontId="2" fillId="0" borderId="5" xfId="0" applyNumberFormat="true" applyFont="true" applyFill="true" applyBorder="true" applyAlignment="true">
      <alignment horizontal="center" vertical="center" wrapText="true"/>
    </xf>
    <xf numFmtId="0" fontId="2" fillId="0" borderId="5" xfId="7" applyNumberFormat="true" applyFont="true" applyFill="true" applyBorder="true" applyAlignment="true">
      <alignment horizontal="center" vertical="center" wrapText="true"/>
    </xf>
    <xf numFmtId="0" fontId="1" fillId="0" borderId="5" xfId="7" applyNumberFormat="true" applyFont="true" applyFill="true" applyBorder="true" applyAlignment="true">
      <alignment horizontal="center" vertical="center" wrapText="true"/>
    </xf>
    <xf numFmtId="0" fontId="1" fillId="0" borderId="5" xfId="0" applyNumberFormat="true" applyFont="true" applyFill="true" applyBorder="true" applyAlignment="true">
      <alignment horizontal="center" vertical="center"/>
    </xf>
    <xf numFmtId="0" fontId="6" fillId="0" borderId="3" xfId="1" applyNumberFormat="true" applyFont="true" applyFill="true" applyBorder="true" applyAlignment="true">
      <alignment horizontal="center" vertical="center" wrapText="true"/>
    </xf>
    <xf numFmtId="0" fontId="6" fillId="0" borderId="3" xfId="4" applyNumberFormat="true" applyFont="true" applyFill="true" applyBorder="true" applyAlignment="true">
      <alignment horizontal="center" vertical="center" wrapText="true"/>
    </xf>
    <xf numFmtId="0" fontId="1" fillId="2" borderId="3" xfId="0" applyNumberFormat="true" applyFont="true" applyFill="true" applyBorder="true" applyAlignment="true">
      <alignment horizontal="center" vertical="center" wrapText="true"/>
    </xf>
    <xf numFmtId="0" fontId="0" fillId="0" borderId="0" xfId="0" applyAlignment="true">
      <alignment vertical="center"/>
    </xf>
    <xf numFmtId="0" fontId="0" fillId="0" borderId="0" xfId="0" applyAlignment="true"/>
    <xf numFmtId="0" fontId="0" fillId="0" borderId="0" xfId="0" applyFont="true" applyAlignment="true">
      <alignment vertical="center"/>
    </xf>
    <xf numFmtId="0" fontId="0" fillId="0" borderId="0" xfId="0" applyAlignment="true">
      <alignment vertical="center" wrapText="true"/>
    </xf>
    <xf numFmtId="0" fontId="15" fillId="0" borderId="0" xfId="0" applyFont="true" applyAlignment="true">
      <alignment vertical="center"/>
    </xf>
    <xf numFmtId="0" fontId="16" fillId="0" borderId="0" xfId="0" applyFont="true"/>
    <xf numFmtId="0" fontId="15" fillId="3" borderId="0" xfId="0" applyFont="true" applyFill="true"/>
    <xf numFmtId="0" fontId="15" fillId="0" borderId="0" xfId="0" applyFont="true" applyFill="true"/>
    <xf numFmtId="0" fontId="15" fillId="4" borderId="0" xfId="0" applyFont="true" applyFill="true"/>
    <xf numFmtId="0" fontId="15" fillId="3" borderId="0" xfId="0" applyFont="true" applyFill="true" applyAlignment="true">
      <alignment vertical="center"/>
    </xf>
    <xf numFmtId="0" fontId="17" fillId="0" borderId="0" xfId="0" applyFont="true"/>
    <xf numFmtId="0" fontId="16" fillId="0" borderId="0" xfId="0" applyFont="true" applyFill="true"/>
    <xf numFmtId="0" fontId="18" fillId="0" borderId="0" xfId="0" applyFont="true" applyFill="true"/>
    <xf numFmtId="0" fontId="18" fillId="0" borderId="0" xfId="0" applyFont="true"/>
    <xf numFmtId="0" fontId="15" fillId="0" borderId="0" xfId="0" applyFont="true" applyBorder="true" applyAlignment="true">
      <alignment horizontal="center" vertical="center"/>
    </xf>
    <xf numFmtId="0" fontId="15" fillId="0" borderId="0" xfId="0" applyFont="true" applyAlignment="true">
      <alignment horizontal="center" vertical="center"/>
    </xf>
    <xf numFmtId="0" fontId="15" fillId="0" borderId="0" xfId="0" applyFont="true" applyAlignment="true">
      <alignment horizontal="left" vertical="center"/>
    </xf>
    <xf numFmtId="0" fontId="15" fillId="0" borderId="0" xfId="0" applyFont="true"/>
    <xf numFmtId="0" fontId="19" fillId="0" borderId="3" xfId="0" applyFont="true" applyBorder="true" applyAlignment="true">
      <alignment horizontal="center" vertical="center"/>
    </xf>
    <xf numFmtId="0" fontId="15" fillId="0" borderId="2" xfId="0" applyFont="true" applyBorder="true" applyAlignment="true">
      <alignment horizontal="center" vertical="center"/>
    </xf>
    <xf numFmtId="0" fontId="15" fillId="0" borderId="3" xfId="0" applyFont="true" applyBorder="true" applyAlignment="true">
      <alignment horizontal="center" vertical="center"/>
    </xf>
    <xf numFmtId="0" fontId="15" fillId="0" borderId="4" xfId="0" applyFont="true" applyBorder="true" applyAlignment="true">
      <alignment horizontal="center" vertical="center"/>
    </xf>
    <xf numFmtId="0" fontId="15" fillId="0" borderId="5" xfId="0" applyFont="true" applyBorder="true" applyAlignment="true">
      <alignment horizontal="center" vertical="center"/>
    </xf>
    <xf numFmtId="0" fontId="16" fillId="0" borderId="6" xfId="0" applyFont="true" applyBorder="true" applyAlignment="true">
      <alignment horizontal="center" vertical="center"/>
    </xf>
    <xf numFmtId="0" fontId="16" fillId="0" borderId="5" xfId="0" applyFont="true" applyBorder="true" applyAlignment="true">
      <alignment horizontal="center" vertical="center"/>
    </xf>
    <xf numFmtId="0" fontId="16" fillId="0" borderId="3" xfId="0" applyFont="true" applyBorder="true" applyAlignment="true">
      <alignment horizontal="left" vertical="center"/>
    </xf>
    <xf numFmtId="0" fontId="20" fillId="0" borderId="3" xfId="7" applyFont="true" applyBorder="true" applyAlignment="true">
      <alignment vertical="center" wrapText="true"/>
    </xf>
    <xf numFmtId="0" fontId="15" fillId="4" borderId="3" xfId="0" applyFont="true" applyFill="true" applyBorder="true" applyAlignment="true">
      <alignment horizontal="center" vertical="center"/>
    </xf>
    <xf numFmtId="0" fontId="20" fillId="3" borderId="3" xfId="7" applyFont="true" applyFill="true" applyBorder="true" applyAlignment="true">
      <alignment vertical="center" wrapText="true"/>
    </xf>
    <xf numFmtId="0" fontId="20" fillId="0" borderId="3" xfId="0" applyFont="true" applyBorder="true" applyAlignment="true">
      <alignment vertical="center" wrapText="true"/>
    </xf>
    <xf numFmtId="0" fontId="20" fillId="0" borderId="5" xfId="0" applyFont="true" applyBorder="true" applyAlignment="true">
      <alignment vertical="center" wrapText="true"/>
    </xf>
    <xf numFmtId="49" fontId="17" fillId="0" borderId="3" xfId="6" applyNumberFormat="true" applyFont="true" applyFill="true" applyBorder="true" applyAlignment="true">
      <alignment vertical="center" wrapText="true"/>
    </xf>
    <xf numFmtId="0" fontId="15" fillId="0" borderId="3" xfId="0" applyFont="true" applyFill="true" applyBorder="true" applyAlignment="true">
      <alignment horizontal="center" vertical="center"/>
    </xf>
    <xf numFmtId="0" fontId="15" fillId="0" borderId="3" xfId="0" applyFont="true" applyFill="true" applyBorder="true" applyAlignment="true">
      <alignment horizontal="left" vertical="center"/>
    </xf>
    <xf numFmtId="0" fontId="20" fillId="0" borderId="3" xfId="0" applyFont="true" applyFill="true" applyBorder="true" applyAlignment="true">
      <alignment vertical="center" wrapText="true"/>
    </xf>
    <xf numFmtId="0" fontId="20" fillId="0" borderId="3" xfId="7" applyFont="true" applyFill="true" applyBorder="true" applyAlignment="true">
      <alignment vertical="center" wrapText="true"/>
    </xf>
    <xf numFmtId="49" fontId="17" fillId="3" borderId="3" xfId="0" applyNumberFormat="true" applyFont="true" applyFill="true" applyBorder="true" applyAlignment="true">
      <alignment horizontal="left" vertical="center" wrapText="true"/>
    </xf>
    <xf numFmtId="49" fontId="17" fillId="3" borderId="3" xfId="0" applyNumberFormat="true" applyFont="true" applyFill="true" applyBorder="true" applyAlignment="true">
      <alignment horizontal="center" vertical="center" wrapText="true"/>
    </xf>
    <xf numFmtId="0" fontId="15" fillId="0" borderId="3" xfId="0" applyFont="true" applyBorder="true" applyAlignment="true">
      <alignment horizontal="left" vertical="center"/>
    </xf>
    <xf numFmtId="0" fontId="17" fillId="4" borderId="3" xfId="0" applyFont="true" applyFill="true" applyBorder="true" applyAlignment="true">
      <alignment horizontal="center" vertical="center"/>
    </xf>
    <xf numFmtId="0" fontId="17" fillId="0" borderId="3" xfId="7" applyFont="true" applyBorder="true" applyAlignment="true">
      <alignment vertical="center" wrapText="true"/>
    </xf>
    <xf numFmtId="0" fontId="21" fillId="0" borderId="5" xfId="7" applyFont="true" applyBorder="true" applyAlignment="true">
      <alignment vertical="center" wrapText="true"/>
    </xf>
    <xf numFmtId="0" fontId="21" fillId="0" borderId="3" xfId="7" applyFont="true" applyBorder="true" applyAlignment="true">
      <alignment vertical="center" wrapText="true"/>
    </xf>
    <xf numFmtId="0" fontId="16" fillId="0" borderId="6" xfId="0" applyFont="true" applyFill="true" applyBorder="true" applyAlignment="true">
      <alignment horizontal="center" vertical="center"/>
    </xf>
    <xf numFmtId="0" fontId="16" fillId="0" borderId="5" xfId="0" applyFont="true" applyFill="true" applyBorder="true" applyAlignment="true">
      <alignment horizontal="center" vertical="center"/>
    </xf>
    <xf numFmtId="0" fontId="16" fillId="0" borderId="3" xfId="0" applyFont="true" applyFill="true" applyBorder="true" applyAlignment="true">
      <alignment horizontal="left" vertical="center"/>
    </xf>
    <xf numFmtId="0" fontId="17" fillId="0" borderId="3" xfId="4" applyFont="true" applyFill="true" applyBorder="true" applyAlignment="true">
      <alignment horizontal="left" vertical="center" wrapText="true"/>
    </xf>
    <xf numFmtId="0" fontId="17" fillId="0" borderId="3" xfId="0" applyFont="true" applyFill="true" applyBorder="true" applyAlignment="true">
      <alignment horizontal="left" vertical="center" wrapText="true"/>
    </xf>
    <xf numFmtId="0" fontId="16" fillId="0" borderId="3" xfId="0" applyFont="true" applyBorder="true" applyAlignment="true">
      <alignment horizontal="center" vertical="center"/>
    </xf>
    <xf numFmtId="0" fontId="17" fillId="3" borderId="3" xfId="0" applyFont="true" applyFill="true" applyBorder="true" applyAlignment="true">
      <alignment horizontal="center" vertical="center" wrapText="true"/>
    </xf>
    <xf numFmtId="49" fontId="17" fillId="3" borderId="3" xfId="5" applyNumberFormat="true" applyFont="true" applyFill="true" applyBorder="true" applyAlignment="true">
      <alignment horizontal="center" vertical="center" wrapText="true"/>
    </xf>
    <xf numFmtId="49" fontId="17" fillId="3" borderId="3" xfId="5" applyNumberFormat="true" applyFont="true" applyFill="true" applyBorder="true" applyAlignment="true">
      <alignment horizontal="left" vertical="center" wrapText="true"/>
    </xf>
    <xf numFmtId="0" fontId="21" fillId="0" borderId="6" xfId="0" applyFont="true" applyBorder="true" applyAlignment="true">
      <alignment horizontal="center" vertical="center" wrapText="true"/>
    </xf>
    <xf numFmtId="0" fontId="21" fillId="0" borderId="5" xfId="0" applyFont="true" applyBorder="true" applyAlignment="true">
      <alignment horizontal="center" vertical="center" wrapText="true"/>
    </xf>
    <xf numFmtId="0" fontId="21" fillId="0" borderId="5" xfId="0" applyFont="true" applyBorder="true" applyAlignment="true">
      <alignment vertical="center" wrapText="true"/>
    </xf>
    <xf numFmtId="0" fontId="21" fillId="0" borderId="3" xfId="0" applyFont="true" applyBorder="true" applyAlignment="true">
      <alignment vertical="center" wrapText="true"/>
    </xf>
    <xf numFmtId="0" fontId="18" fillId="0" borderId="3" xfId="0" applyFont="true" applyFill="true" applyBorder="true" applyAlignment="true">
      <alignment horizontal="center" vertical="center"/>
    </xf>
    <xf numFmtId="0" fontId="18" fillId="0" borderId="3" xfId="0" applyFont="true" applyFill="true" applyBorder="true" applyAlignment="true">
      <alignment horizontal="left" vertical="center"/>
    </xf>
    <xf numFmtId="0" fontId="18" fillId="0" borderId="3" xfId="0" applyFont="true" applyFill="true" applyBorder="true" applyAlignment="true">
      <alignment horizontal="left" vertical="center" wrapText="true"/>
    </xf>
    <xf numFmtId="0" fontId="18" fillId="0" borderId="3" xfId="7" applyFont="true" applyBorder="true" applyAlignment="true">
      <alignment vertical="center" wrapText="true"/>
    </xf>
    <xf numFmtId="49" fontId="17" fillId="3" borderId="3" xfId="6" applyNumberFormat="true" applyFont="true" applyFill="true" applyBorder="true" applyAlignment="true">
      <alignment horizontal="left" vertical="center" wrapText="true"/>
    </xf>
    <xf numFmtId="49" fontId="17" fillId="3" borderId="3" xfId="6" applyNumberFormat="true" applyFont="true" applyFill="true" applyBorder="true" applyAlignment="true">
      <alignment horizontal="center" vertical="center" wrapText="true"/>
    </xf>
    <xf numFmtId="0" fontId="17" fillId="3" borderId="3" xfId="7" applyFont="true" applyFill="true" applyBorder="true" applyAlignment="true">
      <alignment vertical="center" wrapText="true"/>
    </xf>
    <xf numFmtId="0" fontId="20" fillId="5" borderId="3" xfId="0" applyFont="true" applyFill="true" applyBorder="true" applyAlignment="true">
      <alignment horizontal="center" vertical="center" wrapText="true"/>
    </xf>
    <xf numFmtId="0" fontId="16" fillId="0" borderId="3" xfId="0" applyFont="true" applyBorder="true"/>
    <xf numFmtId="0" fontId="20" fillId="0" borderId="3" xfId="7" applyFont="true" applyBorder="true" applyAlignment="true">
      <alignment horizontal="center" vertical="center" wrapText="true"/>
    </xf>
    <xf numFmtId="0" fontId="20" fillId="3" borderId="3" xfId="7" applyFont="true" applyFill="true" applyBorder="true" applyAlignment="true">
      <alignment horizontal="center" vertical="center" wrapText="true"/>
    </xf>
    <xf numFmtId="0" fontId="20" fillId="0" borderId="5" xfId="0" applyFont="true" applyBorder="true" applyAlignment="true">
      <alignment horizontal="center" vertical="center" wrapText="true"/>
    </xf>
    <xf numFmtId="0" fontId="20" fillId="0" borderId="3" xfId="0" applyFont="true" applyFill="true" applyBorder="true" applyAlignment="true">
      <alignment horizontal="center" vertical="center" wrapText="true"/>
    </xf>
    <xf numFmtId="0" fontId="20" fillId="0" borderId="5" xfId="0" applyFont="true" applyFill="true" applyBorder="true" applyAlignment="true">
      <alignment horizontal="center" vertical="center" wrapText="true"/>
    </xf>
    <xf numFmtId="0" fontId="15" fillId="0" borderId="3" xfId="0" applyFont="true" applyFill="true" applyBorder="true" applyAlignment="true">
      <alignment vertical="center"/>
    </xf>
    <xf numFmtId="0" fontId="15" fillId="3" borderId="3" xfId="0" applyFont="true" applyFill="true" applyBorder="true" applyAlignment="true">
      <alignment vertical="center"/>
    </xf>
    <xf numFmtId="0" fontId="20" fillId="0" borderId="3" xfId="0" applyFont="true" applyBorder="true" applyAlignment="true">
      <alignment horizontal="center" vertical="center" wrapText="true"/>
    </xf>
    <xf numFmtId="0" fontId="20" fillId="0" borderId="3" xfId="7" applyFont="true" applyFill="true" applyBorder="true" applyAlignment="true">
      <alignment horizontal="center" vertical="center" wrapText="true"/>
    </xf>
    <xf numFmtId="0" fontId="17" fillId="0" borderId="3" xfId="7" applyFont="true" applyBorder="true" applyAlignment="true">
      <alignment horizontal="center" vertical="center" wrapText="true"/>
    </xf>
    <xf numFmtId="0" fontId="21" fillId="0" borderId="5" xfId="7" applyFont="true" applyBorder="true" applyAlignment="true">
      <alignment horizontal="center" vertical="center" wrapText="true"/>
    </xf>
    <xf numFmtId="0" fontId="16" fillId="0" borderId="3" xfId="0" applyFont="true" applyFill="true" applyBorder="true"/>
    <xf numFmtId="0" fontId="16" fillId="0" borderId="3" xfId="0" applyFont="true" applyFill="true" applyBorder="true" applyAlignment="true">
      <alignment horizontal="center" vertical="center"/>
    </xf>
    <xf numFmtId="0" fontId="17" fillId="0" borderId="3" xfId="4" applyFont="true" applyFill="true" applyBorder="true" applyAlignment="true">
      <alignment horizontal="center" vertical="center" wrapText="true"/>
    </xf>
    <xf numFmtId="0" fontId="17" fillId="0" borderId="3" xfId="1" applyFont="true" applyFill="true" applyBorder="true" applyAlignment="true">
      <alignment horizontal="center" vertical="center" wrapText="true"/>
    </xf>
    <xf numFmtId="49" fontId="21" fillId="0" borderId="5" xfId="7" applyNumberFormat="true" applyFont="true" applyBorder="true" applyAlignment="true">
      <alignment horizontal="center" vertical="center" wrapText="true"/>
    </xf>
    <xf numFmtId="0" fontId="17" fillId="3" borderId="3" xfId="5" applyNumberFormat="true" applyFont="true" applyFill="true" applyBorder="true" applyAlignment="true">
      <alignment horizontal="left" vertical="center" wrapText="true"/>
    </xf>
    <xf numFmtId="0" fontId="18" fillId="0" borderId="3" xfId="0" applyFont="true" applyFill="true" applyBorder="true" applyAlignment="true">
      <alignment vertical="center"/>
    </xf>
    <xf numFmtId="0" fontId="18" fillId="0" borderId="3" xfId="7" applyFont="true" applyBorder="true" applyAlignment="true">
      <alignment horizontal="center" vertical="center" wrapText="true"/>
    </xf>
    <xf numFmtId="0" fontId="15" fillId="0" borderId="3" xfId="0" applyFont="true" applyFill="true" applyBorder="true"/>
    <xf numFmtId="0" fontId="15" fillId="0" borderId="3" xfId="0" applyFont="true" applyBorder="true" applyAlignment="true">
      <alignment horizontal="center" vertical="center" wrapText="true"/>
    </xf>
    <xf numFmtId="0" fontId="15" fillId="0" borderId="3" xfId="0" applyFont="true" applyBorder="true"/>
    <xf numFmtId="49" fontId="17" fillId="5" borderId="3" xfId="5" applyNumberFormat="true" applyFont="true" applyFill="true" applyBorder="true" applyAlignment="true">
      <alignment horizontal="center" vertical="center" wrapText="true"/>
    </xf>
    <xf numFmtId="0" fontId="18" fillId="0" borderId="3" xfId="0" applyFont="true" applyFill="true" applyBorder="true"/>
    <xf numFmtId="49" fontId="17" fillId="3" borderId="3" xfId="0" applyNumberFormat="true" applyFont="true" applyFill="true" applyBorder="true" applyAlignment="true">
      <alignment vertical="center" wrapText="true"/>
    </xf>
    <xf numFmtId="49" fontId="15" fillId="3" borderId="5" xfId="0" applyNumberFormat="true" applyFont="true" applyFill="true" applyBorder="true" applyAlignment="true">
      <alignment vertical="center" wrapText="true"/>
    </xf>
    <xf numFmtId="0" fontId="17" fillId="4" borderId="3" xfId="0" applyFont="true" applyFill="true" applyBorder="true" applyAlignment="true">
      <alignment horizontal="center" vertical="center" wrapText="true"/>
    </xf>
    <xf numFmtId="0" fontId="20" fillId="6" borderId="3" xfId="7" applyFont="true" applyFill="true" applyBorder="true" applyAlignment="true">
      <alignment horizontal="left" vertical="center" wrapText="true"/>
    </xf>
    <xf numFmtId="0" fontId="15" fillId="0" borderId="3" xfId="48" applyFont="true" applyFill="true" applyBorder="true" applyAlignment="true">
      <alignment horizontal="left" vertical="center" wrapText="true"/>
    </xf>
    <xf numFmtId="0" fontId="15" fillId="0" borderId="3" xfId="48" applyFont="true" applyFill="true" applyBorder="true" applyAlignment="true">
      <alignment vertical="center" wrapText="true"/>
    </xf>
    <xf numFmtId="0" fontId="15" fillId="0" borderId="3" xfId="48" applyFont="true" applyFill="true" applyBorder="true" applyAlignment="true">
      <alignment horizontal="center" vertical="center" wrapText="true"/>
    </xf>
    <xf numFmtId="0" fontId="17" fillId="0" borderId="3" xfId="0" applyFont="true" applyFill="true" applyBorder="true" applyAlignment="true">
      <alignment horizontal="left" vertical="center"/>
    </xf>
    <xf numFmtId="0" fontId="15" fillId="0" borderId="3" xfId="0" applyFont="true" applyFill="true" applyBorder="true" applyAlignment="true">
      <alignment horizontal="left" vertical="center" wrapText="true"/>
    </xf>
    <xf numFmtId="0" fontId="22" fillId="0" borderId="3" xfId="4" applyFont="true" applyFill="true" applyBorder="true" applyAlignment="true">
      <alignment horizontal="center" vertical="center" wrapText="true"/>
    </xf>
    <xf numFmtId="0" fontId="15" fillId="0" borderId="3" xfId="0" applyFont="true" applyBorder="true" applyAlignment="true">
      <alignment vertical="center"/>
    </xf>
    <xf numFmtId="0" fontId="15" fillId="0" borderId="3" xfId="0" applyFont="true" applyBorder="true" applyAlignment="true">
      <alignment horizontal="left" vertical="center" wrapText="true"/>
    </xf>
    <xf numFmtId="49" fontId="16" fillId="0" borderId="3" xfId="0" applyNumberFormat="true" applyFont="true" applyBorder="true" applyAlignment="true">
      <alignment horizontal="center" vertical="center"/>
    </xf>
    <xf numFmtId="177" fontId="17" fillId="3" borderId="3" xfId="0" applyNumberFormat="true" applyFont="true" applyFill="true" applyBorder="true" applyAlignment="true">
      <alignment horizontal="center" vertical="center" wrapText="true"/>
    </xf>
    <xf numFmtId="0" fontId="15" fillId="6" borderId="3" xfId="2" applyFont="true" applyFill="true" applyBorder="true" applyAlignment="true">
      <alignment horizontal="center" vertical="center" wrapText="true"/>
    </xf>
    <xf numFmtId="177" fontId="20" fillId="0" borderId="3" xfId="0" applyNumberFormat="true" applyFont="true" applyBorder="true" applyAlignment="true">
      <alignment horizontal="center" vertical="center" wrapText="true"/>
    </xf>
    <xf numFmtId="177" fontId="20" fillId="0" borderId="5" xfId="0" applyNumberFormat="true" applyFont="true" applyBorder="true" applyAlignment="true">
      <alignment horizontal="center" vertical="center" wrapText="true"/>
    </xf>
    <xf numFmtId="177" fontId="20" fillId="0" borderId="3" xfId="7" applyNumberFormat="true" applyFont="true" applyBorder="true" applyAlignment="true">
      <alignment horizontal="center" vertical="center" wrapText="true"/>
    </xf>
    <xf numFmtId="0" fontId="17" fillId="5" borderId="3" xfId="48" applyFont="true" applyFill="true" applyBorder="true" applyAlignment="true">
      <alignment horizontal="center" vertical="center" wrapText="true"/>
    </xf>
    <xf numFmtId="177" fontId="15" fillId="0" borderId="3" xfId="48" applyNumberFormat="true" applyFont="true" applyFill="true" applyBorder="true" applyAlignment="true">
      <alignment horizontal="center" vertical="center" wrapText="true"/>
    </xf>
    <xf numFmtId="0" fontId="17" fillId="0" borderId="3" xfId="0" applyFont="true" applyFill="true" applyBorder="true" applyAlignment="true">
      <alignment horizontal="center" vertical="center"/>
    </xf>
    <xf numFmtId="177" fontId="17" fillId="0" borderId="3" xfId="0" applyNumberFormat="true" applyFont="true" applyFill="true" applyBorder="true" applyAlignment="true">
      <alignment horizontal="center" vertical="center"/>
    </xf>
    <xf numFmtId="177" fontId="15" fillId="0" borderId="3" xfId="0" applyNumberFormat="true" applyFont="true" applyBorder="true" applyAlignment="true">
      <alignment horizontal="center" vertical="center"/>
    </xf>
    <xf numFmtId="177" fontId="23" fillId="0" borderId="3" xfId="1" applyNumberFormat="true" applyFont="true" applyFill="true" applyBorder="true" applyAlignment="true">
      <alignment horizontal="center" vertical="center" wrapText="true"/>
    </xf>
    <xf numFmtId="177" fontId="0" fillId="0" borderId="3" xfId="4" applyNumberFormat="true" applyFill="true" applyBorder="true" applyAlignment="true">
      <alignment horizontal="center" vertical="center" wrapText="true"/>
    </xf>
    <xf numFmtId="177" fontId="15" fillId="3" borderId="0" xfId="0" applyNumberFormat="true" applyFont="true" applyFill="true" applyAlignment="true">
      <alignment vertical="center"/>
    </xf>
    <xf numFmtId="177" fontId="21" fillId="5" borderId="3" xfId="48" applyNumberFormat="true" applyFont="true" applyFill="true" applyBorder="true" applyAlignment="true">
      <alignment horizontal="center" vertical="center" wrapText="true"/>
    </xf>
    <xf numFmtId="177" fontId="24" fillId="0" borderId="3" xfId="4" applyNumberFormat="true" applyFont="true" applyFill="true" applyBorder="true" applyAlignment="true">
      <alignment horizontal="center" vertical="center" wrapText="true"/>
    </xf>
    <xf numFmtId="0" fontId="20" fillId="5" borderId="3" xfId="48" applyFont="true" applyFill="true" applyBorder="true" applyAlignment="true">
      <alignment horizontal="center" vertical="center" wrapText="true"/>
    </xf>
    <xf numFmtId="0" fontId="0" fillId="3" borderId="0" xfId="0" applyFill="true" applyAlignment="true">
      <alignment vertical="center"/>
    </xf>
    <xf numFmtId="0" fontId="15" fillId="4" borderId="3" xfId="0" applyFont="true" applyFill="true" applyBorder="true" applyAlignment="true">
      <alignment horizontal="left" vertical="center"/>
    </xf>
    <xf numFmtId="0" fontId="15" fillId="4" borderId="5" xfId="0" applyFont="true" applyFill="true" applyBorder="true" applyAlignment="true">
      <alignment horizontal="left" vertical="center"/>
    </xf>
    <xf numFmtId="0" fontId="15" fillId="0" borderId="5" xfId="0" applyFont="true" applyBorder="true" applyAlignment="true">
      <alignment horizontal="left" vertical="center"/>
    </xf>
    <xf numFmtId="0" fontId="25" fillId="4" borderId="3" xfId="0" applyFont="true" applyFill="true" applyBorder="true" applyAlignment="true">
      <alignment vertical="center" wrapText="true"/>
    </xf>
    <xf numFmtId="0" fontId="15" fillId="3" borderId="3" xfId="0" applyFont="true" applyFill="true" applyBorder="true" applyAlignment="true">
      <alignment horizontal="center" vertical="center"/>
    </xf>
    <xf numFmtId="0" fontId="25" fillId="0" borderId="3" xfId="0" applyFont="true" applyBorder="true" applyAlignment="true">
      <alignment vertical="center" wrapText="true"/>
    </xf>
    <xf numFmtId="0" fontId="25" fillId="0" borderId="5" xfId="0" applyFont="true" applyBorder="true" applyAlignment="true">
      <alignment vertical="center" wrapText="true"/>
    </xf>
    <xf numFmtId="0" fontId="20" fillId="4" borderId="3" xfId="7" applyFont="true" applyFill="true" applyBorder="true" applyAlignment="true">
      <alignment vertical="center" wrapText="true"/>
    </xf>
    <xf numFmtId="0" fontId="26" fillId="3" borderId="3" xfId="0" applyFont="true" applyFill="true" applyBorder="true" applyAlignment="true">
      <alignment horizontal="center" vertical="center" wrapText="true"/>
    </xf>
    <xf numFmtId="49" fontId="26" fillId="3" borderId="3" xfId="0" applyNumberFormat="true" applyFont="true" applyFill="true" applyBorder="true" applyAlignment="true">
      <alignment horizontal="left" vertical="center" wrapText="true"/>
    </xf>
    <xf numFmtId="49" fontId="26" fillId="3" borderId="3" xfId="0" applyNumberFormat="true" applyFont="true" applyFill="true" applyBorder="true" applyAlignment="true">
      <alignment horizontal="center" vertical="center" wrapText="true"/>
    </xf>
    <xf numFmtId="0" fontId="15" fillId="0" borderId="5" xfId="0" applyFont="true" applyFill="true" applyBorder="true" applyAlignment="true">
      <alignment horizontal="left" vertical="center"/>
    </xf>
    <xf numFmtId="0" fontId="17" fillId="0" borderId="3" xfId="0" applyFont="true" applyBorder="true" applyAlignment="true">
      <alignment horizontal="center" vertical="center"/>
    </xf>
    <xf numFmtId="0" fontId="15" fillId="4" borderId="3" xfId="0" applyFont="true" applyFill="true" applyBorder="true" applyAlignment="true">
      <alignment horizontal="left" vertical="center" wrapText="true"/>
    </xf>
    <xf numFmtId="49" fontId="26" fillId="3" borderId="3" xfId="6" applyNumberFormat="true" applyFont="true" applyFill="true" applyBorder="true" applyAlignment="true">
      <alignment horizontal="center" vertical="center" wrapText="true"/>
    </xf>
    <xf numFmtId="0" fontId="15" fillId="4" borderId="5" xfId="0" applyFont="true" applyFill="true" applyBorder="true"/>
    <xf numFmtId="0" fontId="15" fillId="0" borderId="5" xfId="0" applyFont="true" applyBorder="true"/>
    <xf numFmtId="0" fontId="15" fillId="4" borderId="3" xfId="0" applyFont="true" applyFill="true" applyBorder="true"/>
    <xf numFmtId="0" fontId="25" fillId="4" borderId="3" xfId="0" applyFont="true" applyFill="true" applyBorder="true" applyAlignment="true">
      <alignment horizontal="center" vertical="center" wrapText="true"/>
    </xf>
    <xf numFmtId="0" fontId="25" fillId="4" borderId="5" xfId="0" applyFont="true" applyFill="true" applyBorder="true" applyAlignment="true">
      <alignment horizontal="center" vertical="center" wrapText="true"/>
    </xf>
    <xf numFmtId="0" fontId="25" fillId="0" borderId="5" xfId="0" applyFont="true" applyBorder="true" applyAlignment="true">
      <alignment horizontal="center" vertical="center" wrapText="true"/>
    </xf>
    <xf numFmtId="0" fontId="25" fillId="0" borderId="3" xfId="0" applyFont="true" applyBorder="true" applyAlignment="true">
      <alignment horizontal="center" vertical="center" wrapText="true"/>
    </xf>
    <xf numFmtId="0" fontId="15" fillId="4" borderId="3" xfId="0" applyFont="true" applyFill="true" applyBorder="true" applyAlignment="true">
      <alignment vertical="center"/>
    </xf>
    <xf numFmtId="0" fontId="20" fillId="4" borderId="3" xfId="7" applyFont="true" applyFill="true" applyBorder="true" applyAlignment="true">
      <alignment horizontal="center" vertical="center" wrapText="true"/>
    </xf>
    <xf numFmtId="49" fontId="26" fillId="3" borderId="3" xfId="5" applyNumberFormat="true" applyFont="true" applyFill="true" applyBorder="true" applyAlignment="true">
      <alignment horizontal="center" vertical="center" wrapText="true"/>
    </xf>
    <xf numFmtId="49" fontId="26" fillId="3" borderId="3" xfId="5" applyNumberFormat="true" applyFont="true" applyFill="true" applyBorder="true" applyAlignment="true">
      <alignment horizontal="left" vertical="center" wrapText="true"/>
    </xf>
    <xf numFmtId="0" fontId="25" fillId="0" borderId="3" xfId="7" applyFont="true" applyBorder="true" applyAlignment="true">
      <alignment vertical="center" wrapText="true"/>
    </xf>
    <xf numFmtId="0" fontId="25" fillId="3" borderId="3" xfId="7" applyFont="true" applyFill="true" applyBorder="true" applyAlignment="true">
      <alignment vertical="center" wrapText="true"/>
    </xf>
    <xf numFmtId="0" fontId="3" fillId="0" borderId="3" xfId="7" applyFont="true" applyBorder="true" applyAlignment="true">
      <alignment vertical="center" wrapText="true"/>
    </xf>
    <xf numFmtId="0" fontId="25" fillId="0" borderId="3" xfId="7" applyFont="true" applyFill="true" applyBorder="true" applyAlignment="true">
      <alignment vertical="center" wrapText="true"/>
    </xf>
    <xf numFmtId="0" fontId="25" fillId="4" borderId="3" xfId="7" applyFont="true" applyFill="true" applyBorder="true" applyAlignment="true">
      <alignment vertical="center" wrapText="true"/>
    </xf>
    <xf numFmtId="0" fontId="1" fillId="0" borderId="3" xfId="7" applyFont="true" applyBorder="true" applyAlignment="true">
      <alignment vertical="center" wrapText="true"/>
    </xf>
    <xf numFmtId="49" fontId="0" fillId="3" borderId="5" xfId="0" applyNumberFormat="true" applyFill="true" applyBorder="true" applyAlignment="true">
      <alignment vertical="center" wrapText="true"/>
    </xf>
    <xf numFmtId="0" fontId="25" fillId="0" borderId="3" xfId="0" applyFont="true" applyFill="true" applyBorder="true" applyAlignment="true">
      <alignment vertical="center" wrapText="true"/>
    </xf>
    <xf numFmtId="0" fontId="17" fillId="0" borderId="3" xfId="0" applyFont="true" applyBorder="true" applyAlignment="true">
      <alignment horizontal="left" vertical="center"/>
    </xf>
    <xf numFmtId="0" fontId="14" fillId="0" borderId="3" xfId="48" applyFont="true" applyFill="true" applyBorder="true" applyAlignment="true">
      <alignment horizontal="left" vertical="center" wrapText="true"/>
    </xf>
    <xf numFmtId="0" fontId="14" fillId="0" borderId="3" xfId="48" applyFont="true" applyFill="true" applyBorder="true" applyAlignment="true">
      <alignment vertical="center" wrapText="true"/>
    </xf>
    <xf numFmtId="0" fontId="14" fillId="0" borderId="3" xfId="48" applyFont="true" applyFill="true" applyBorder="true" applyAlignment="true">
      <alignment horizontal="center" vertical="center" wrapText="true"/>
    </xf>
    <xf numFmtId="0" fontId="1" fillId="0" borderId="3" xfId="0" applyFont="true" applyFill="true" applyBorder="true" applyAlignment="true">
      <alignment horizontal="left" vertical="center"/>
    </xf>
    <xf numFmtId="0" fontId="14" fillId="0" borderId="3" xfId="0" applyFont="true" applyFill="true" applyBorder="true" applyAlignment="true">
      <alignment horizontal="left" vertical="center" wrapText="true"/>
    </xf>
    <xf numFmtId="0" fontId="14" fillId="0" borderId="3" xfId="0" applyFont="true" applyFill="true" applyBorder="true" applyAlignment="true">
      <alignment horizontal="left" vertical="center"/>
    </xf>
    <xf numFmtId="0" fontId="14" fillId="0" borderId="3" xfId="0" applyFont="true" applyFill="true" applyBorder="true" applyAlignment="true">
      <alignment vertical="center" wrapText="true"/>
    </xf>
    <xf numFmtId="0" fontId="25" fillId="6" borderId="3" xfId="7" applyFont="true" applyFill="true" applyBorder="true" applyAlignment="true">
      <alignment horizontal="left" vertical="center" wrapText="true"/>
    </xf>
    <xf numFmtId="0" fontId="25" fillId="0" borderId="3" xfId="7" applyFont="true" applyFill="true" applyBorder="true" applyAlignment="true">
      <alignment horizontal="center" vertical="center" wrapText="true"/>
    </xf>
    <xf numFmtId="0" fontId="17" fillId="0" borderId="3" xfId="0" applyFont="true" applyBorder="true"/>
    <xf numFmtId="0" fontId="1" fillId="5" borderId="3" xfId="48" applyFont="true" applyFill="true" applyBorder="true" applyAlignment="true">
      <alignment horizontal="center" vertical="center" wrapText="true"/>
    </xf>
    <xf numFmtId="0" fontId="1" fillId="0" borderId="3" xfId="48" applyFont="true" applyFill="true" applyBorder="true" applyAlignment="true">
      <alignment horizontal="center" vertical="center" wrapText="true"/>
    </xf>
    <xf numFmtId="0" fontId="14" fillId="0" borderId="3" xfId="0" applyFont="true" applyFill="true" applyBorder="true" applyAlignment="true">
      <alignment horizontal="center" vertical="center"/>
    </xf>
    <xf numFmtId="0" fontId="14" fillId="6" borderId="3" xfId="2" applyFont="true" applyFill="true" applyBorder="true" applyAlignment="true">
      <alignment horizontal="center" vertical="center" wrapText="true"/>
    </xf>
    <xf numFmtId="0" fontId="25" fillId="0" borderId="3" xfId="7" applyFont="true" applyBorder="true" applyAlignment="true">
      <alignment horizontal="center" vertical="center" wrapText="true"/>
    </xf>
    <xf numFmtId="0" fontId="27" fillId="5" borderId="3" xfId="48" applyFont="true" applyFill="true" applyBorder="true" applyAlignment="true">
      <alignment horizontal="center" vertical="center" wrapText="true"/>
    </xf>
    <xf numFmtId="0" fontId="25" fillId="5" borderId="3" xfId="48" applyFont="true" applyFill="true" applyBorder="true" applyAlignment="true">
      <alignment horizontal="center" vertical="center" wrapText="true"/>
    </xf>
    <xf numFmtId="49" fontId="26" fillId="5" borderId="3" xfId="5" applyNumberFormat="true" applyFont="true" applyFill="true" applyBorder="true" applyAlignment="true">
      <alignment horizontal="center" vertical="center" wrapText="true"/>
    </xf>
    <xf numFmtId="49" fontId="26" fillId="3" borderId="3" xfId="0" applyNumberFormat="true" applyFont="true" applyFill="true" applyBorder="true" applyAlignment="true">
      <alignment vertical="center" wrapText="true"/>
    </xf>
  </cellXfs>
  <cellStyles count="57">
    <cellStyle name="常规" xfId="0" builtinId="0"/>
    <cellStyle name="常规 59" xfId="1"/>
    <cellStyle name="常规 54" xfId="2"/>
    <cellStyle name="常规 2 2 2" xfId="3"/>
    <cellStyle name="常规 46" xfId="4"/>
    <cellStyle name="常规 47" xfId="5"/>
    <cellStyle name="常规 31" xfId="6"/>
    <cellStyle name="常规 31 2" xfId="7"/>
    <cellStyle name="40% - 强调文字颜色 6" xfId="8" builtinId="51"/>
    <cellStyle name="20% - 强调文字颜色 6" xfId="9" builtinId="50"/>
    <cellStyle name="强调文字颜色 6" xfId="10" builtinId="49"/>
    <cellStyle name="40% - 强调文字颜色 5" xfId="11" builtinId="47"/>
    <cellStyle name="20% - 强调文字颜色 5" xfId="12" builtinId="46"/>
    <cellStyle name="强调文字颜色 5" xfId="13" builtinId="45"/>
    <cellStyle name="40% - 强调文字颜色 4" xfId="14" builtinId="43"/>
    <cellStyle name="标题 3" xfId="15" builtinId="18"/>
    <cellStyle name="解释性文本" xfId="16" builtinId="53"/>
    <cellStyle name="汇总" xfId="17" builtinId="25"/>
    <cellStyle name="百分比" xfId="18" builtinId="5"/>
    <cellStyle name="千位分隔" xfId="19" builtinId="3"/>
    <cellStyle name="标题 2" xfId="20" builtinId="17"/>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超链接" xfId="27" builtinId="8"/>
    <cellStyle name="20% - 强调文字颜色 3" xfId="28" builtinId="38"/>
    <cellStyle name="货币" xfId="29" builtinId="4"/>
    <cellStyle name="20% - 强调文字颜色 4" xfId="30" builtinId="42"/>
    <cellStyle name="计算" xfId="31" builtinId="22"/>
    <cellStyle name="已访问的超链接" xfId="32" builtinId="9"/>
    <cellStyle name="千位分隔[0]" xfId="33" builtinId="6"/>
    <cellStyle name="强调文字颜色 4" xfId="34" builtinId="41"/>
    <cellStyle name="40% - 强调文字颜色 3" xfId="35" builtinId="39"/>
    <cellStyle name="60% - 强调文字颜色 6" xfId="36" builtinId="52"/>
    <cellStyle name="输入" xfId="37" builtinId="20"/>
    <cellStyle name="输出" xfId="38" builtinId="21"/>
    <cellStyle name="检查单元格" xfId="39" builtinId="23"/>
    <cellStyle name="链接单元格" xfId="40" builtinId="24"/>
    <cellStyle name="60% - 强调文字颜色 1" xfId="41" builtinId="32"/>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常规 36" xfId="48"/>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163"/>
  <sheetViews>
    <sheetView zoomScale="115" zoomScaleNormal="115" workbookViewId="0">
      <pane ySplit="3" topLeftCell="A55" activePane="bottomLeft" state="frozen"/>
      <selection/>
      <selection pane="bottomLeft" activeCell="B65" sqref="B65"/>
    </sheetView>
  </sheetViews>
  <sheetFormatPr defaultColWidth="9" defaultRowHeight="13.5"/>
  <cols>
    <col min="1" max="1" width="7" style="213" customWidth="true"/>
    <col min="2" max="2" width="35.875" style="214" customWidth="true"/>
    <col min="3" max="3" width="59.875" style="214" customWidth="true"/>
    <col min="4" max="4" width="8.875" style="214" customWidth="true"/>
    <col min="5" max="5" width="10.5" style="215" customWidth="true"/>
    <col min="6" max="6" width="9" style="213"/>
    <col min="7" max="7" width="7.5" style="213" customWidth="true"/>
    <col min="8" max="8" width="6.5" style="213" customWidth="true"/>
    <col min="9" max="9" width="5.75" style="213" customWidth="true"/>
    <col min="10" max="10" width="6.375" style="213" customWidth="true"/>
    <col min="11" max="12" width="7.375" style="213" customWidth="true"/>
    <col min="13" max="13" width="32.5" style="215" customWidth="true"/>
    <col min="14" max="23" width="9" style="215"/>
    <col min="24" max="24" width="9.625" style="215"/>
    <col min="25" max="16384" width="9" style="215"/>
  </cols>
  <sheetData>
    <row r="1" ht="36.75" customHeight="true" spans="1:12">
      <c r="A1" s="216" t="s">
        <v>0</v>
      </c>
      <c r="B1" s="216"/>
      <c r="C1" s="216"/>
      <c r="D1" s="216"/>
      <c r="E1" s="216"/>
      <c r="F1" s="216"/>
      <c r="G1" s="216"/>
      <c r="H1" s="216"/>
      <c r="I1" s="216"/>
      <c r="J1" s="216"/>
      <c r="K1" s="216"/>
      <c r="L1" s="216"/>
    </row>
    <row r="2" s="202" customFormat="true" ht="29.25" customHeight="true" spans="1:13">
      <c r="A2" s="217" t="s">
        <v>1</v>
      </c>
      <c r="B2" s="218" t="s">
        <v>2</v>
      </c>
      <c r="C2" s="218" t="s">
        <v>3</v>
      </c>
      <c r="D2" s="218" t="s">
        <v>4</v>
      </c>
      <c r="E2" s="218" t="s">
        <v>5</v>
      </c>
      <c r="F2" s="218" t="s">
        <v>6</v>
      </c>
      <c r="G2" s="218"/>
      <c r="H2" s="218"/>
      <c r="I2" s="218"/>
      <c r="J2" s="218"/>
      <c r="K2" s="218"/>
      <c r="L2" s="218"/>
      <c r="M2" s="283" t="s">
        <v>7</v>
      </c>
    </row>
    <row r="3" s="202" customFormat="true" ht="29.25" customHeight="true" spans="1:13">
      <c r="A3" s="219"/>
      <c r="B3" s="218"/>
      <c r="C3" s="218"/>
      <c r="D3" s="218"/>
      <c r="E3" s="218"/>
      <c r="F3" s="261" t="s">
        <v>8</v>
      </c>
      <c r="G3" s="261" t="s">
        <v>9</v>
      </c>
      <c r="H3" s="261" t="s">
        <v>10</v>
      </c>
      <c r="I3" s="261" t="s">
        <v>11</v>
      </c>
      <c r="J3" s="261" t="s">
        <v>12</v>
      </c>
      <c r="K3" s="261" t="s">
        <v>13</v>
      </c>
      <c r="L3" s="261" t="s">
        <v>14</v>
      </c>
      <c r="M3" s="283"/>
    </row>
    <row r="4" s="202" customFormat="true" ht="29.25" customHeight="true" spans="1:13">
      <c r="A4" s="219"/>
      <c r="B4" s="220"/>
      <c r="C4" s="218"/>
      <c r="D4" s="218"/>
      <c r="E4" s="218"/>
      <c r="F4" s="261">
        <f>SUM(F5:F160)</f>
        <v>3875892</v>
      </c>
      <c r="G4" s="261"/>
      <c r="H4" s="261"/>
      <c r="I4" s="261"/>
      <c r="J4" s="261"/>
      <c r="K4" s="261"/>
      <c r="L4" s="261"/>
      <c r="M4" s="283"/>
    </row>
    <row r="5" ht="21.75" customHeight="true" spans="1:13">
      <c r="A5" s="221" t="s">
        <v>15</v>
      </c>
      <c r="B5" s="222"/>
      <c r="C5" s="223"/>
      <c r="D5" s="223"/>
      <c r="E5" s="284"/>
      <c r="F5" s="218"/>
      <c r="G5" s="218"/>
      <c r="H5" s="218"/>
      <c r="I5" s="218"/>
      <c r="J5" s="218"/>
      <c r="K5" s="218"/>
      <c r="L5" s="218"/>
      <c r="M5" s="284"/>
    </row>
    <row r="6" s="206" customFormat="true" ht="20.25" customHeight="true" spans="1:13">
      <c r="A6" s="225" t="s">
        <v>16</v>
      </c>
      <c r="B6" s="317" t="s">
        <v>17</v>
      </c>
      <c r="D6" s="318"/>
      <c r="E6" s="332"/>
      <c r="F6" s="225"/>
      <c r="G6" s="225"/>
      <c r="H6" s="225"/>
      <c r="I6" s="225"/>
      <c r="J6" s="225"/>
      <c r="K6" s="225"/>
      <c r="L6" s="225"/>
      <c r="M6" s="334"/>
    </row>
    <row r="7" ht="20.25" customHeight="true" spans="1:13">
      <c r="A7" s="218">
        <v>1</v>
      </c>
      <c r="B7" s="297" t="s">
        <v>18</v>
      </c>
      <c r="C7" s="236"/>
      <c r="D7" s="319"/>
      <c r="E7" s="333"/>
      <c r="F7" s="218"/>
      <c r="G7" s="218"/>
      <c r="H7" s="218"/>
      <c r="I7" s="218"/>
      <c r="J7" s="218"/>
      <c r="K7" s="218"/>
      <c r="L7" s="218"/>
      <c r="M7" s="284"/>
    </row>
    <row r="8" s="206" customFormat="true" ht="20.25" customHeight="true" spans="1:13">
      <c r="A8" s="225">
        <f>A7+1</f>
        <v>2</v>
      </c>
      <c r="B8" s="317" t="s">
        <v>19</v>
      </c>
      <c r="C8" s="317"/>
      <c r="D8" s="318"/>
      <c r="E8" s="332"/>
      <c r="F8" s="225"/>
      <c r="G8" s="225"/>
      <c r="H8" s="225"/>
      <c r="I8" s="225"/>
      <c r="J8" s="225"/>
      <c r="K8" s="225"/>
      <c r="L8" s="225"/>
      <c r="M8" s="334"/>
    </row>
    <row r="9" s="206" customFormat="true" ht="20.25" customHeight="true" spans="1:13">
      <c r="A9" s="225">
        <v>3</v>
      </c>
      <c r="B9" s="317" t="s">
        <v>20</v>
      </c>
      <c r="C9" s="317"/>
      <c r="D9" s="317"/>
      <c r="E9" s="334"/>
      <c r="F9" s="225"/>
      <c r="G9" s="225"/>
      <c r="H9" s="225"/>
      <c r="I9" s="225"/>
      <c r="J9" s="225"/>
      <c r="K9" s="225"/>
      <c r="L9" s="225"/>
      <c r="M9" s="334"/>
    </row>
    <row r="10" s="206" customFormat="true" ht="32.1" customHeight="true" spans="1:13">
      <c r="A10" s="225">
        <f>A9+1</f>
        <v>4</v>
      </c>
      <c r="B10" s="317" t="s">
        <v>21</v>
      </c>
      <c r="C10" s="320" t="s">
        <v>22</v>
      </c>
      <c r="D10" s="320" t="s">
        <v>23</v>
      </c>
      <c r="E10" s="335" t="s">
        <v>24</v>
      </c>
      <c r="F10" s="336">
        <v>10000</v>
      </c>
      <c r="G10" s="336"/>
      <c r="H10" s="336"/>
      <c r="I10" s="336"/>
      <c r="J10" s="336"/>
      <c r="K10" s="336">
        <v>10000</v>
      </c>
      <c r="L10" s="336"/>
      <c r="M10" s="334"/>
    </row>
    <row r="11" ht="27" spans="1:13">
      <c r="A11" s="218">
        <f t="shared" ref="A11" si="0">A10+1</f>
        <v>5</v>
      </c>
      <c r="B11" s="224" t="s">
        <v>25</v>
      </c>
      <c r="C11" s="224" t="s">
        <v>26</v>
      </c>
      <c r="D11" s="224" t="s">
        <v>27</v>
      </c>
      <c r="E11" s="263" t="s">
        <v>28</v>
      </c>
      <c r="F11" s="263">
        <v>60000</v>
      </c>
      <c r="G11" s="263"/>
      <c r="H11" s="263"/>
      <c r="I11" s="263"/>
      <c r="J11" s="263"/>
      <c r="K11" s="263"/>
      <c r="L11" s="263">
        <v>60000</v>
      </c>
      <c r="M11" s="343" t="s">
        <v>29</v>
      </c>
    </row>
    <row r="12" ht="20.25" customHeight="true" spans="1:13">
      <c r="A12" s="218">
        <f t="shared" ref="A12:A32" si="1">A11+1</f>
        <v>6</v>
      </c>
      <c r="B12" s="224" t="s">
        <v>30</v>
      </c>
      <c r="C12" s="224" t="s">
        <v>31</v>
      </c>
      <c r="D12" s="224" t="s">
        <v>32</v>
      </c>
      <c r="E12" s="263" t="s">
        <v>33</v>
      </c>
      <c r="F12" s="263">
        <v>40000</v>
      </c>
      <c r="G12" s="263">
        <v>8000</v>
      </c>
      <c r="H12" s="263">
        <v>10000</v>
      </c>
      <c r="I12" s="263">
        <v>3000</v>
      </c>
      <c r="J12" s="263"/>
      <c r="K12" s="263">
        <v>15000</v>
      </c>
      <c r="L12" s="263">
        <v>4000</v>
      </c>
      <c r="M12" s="343"/>
    </row>
    <row r="13" ht="20.25" customHeight="true" spans="1:13">
      <c r="A13" s="218">
        <f t="shared" si="1"/>
        <v>7</v>
      </c>
      <c r="B13" s="224" t="s">
        <v>34</v>
      </c>
      <c r="C13" s="224" t="s">
        <v>35</v>
      </c>
      <c r="D13" s="224" t="s">
        <v>36</v>
      </c>
      <c r="E13" s="263" t="s">
        <v>33</v>
      </c>
      <c r="F13" s="263">
        <v>4000</v>
      </c>
      <c r="G13" s="263">
        <v>1000</v>
      </c>
      <c r="H13" s="263">
        <v>1000</v>
      </c>
      <c r="I13" s="263">
        <v>500</v>
      </c>
      <c r="J13" s="263"/>
      <c r="K13" s="263">
        <v>1500</v>
      </c>
      <c r="L13" s="263"/>
      <c r="M13" s="343" t="s">
        <v>37</v>
      </c>
    </row>
    <row r="14" ht="37.5" customHeight="true" spans="1:13">
      <c r="A14" s="218">
        <f t="shared" si="1"/>
        <v>8</v>
      </c>
      <c r="B14" s="224" t="s">
        <v>38</v>
      </c>
      <c r="C14" s="224" t="s">
        <v>39</v>
      </c>
      <c r="D14" s="224" t="s">
        <v>40</v>
      </c>
      <c r="E14" s="263" t="s">
        <v>33</v>
      </c>
      <c r="F14" s="263">
        <v>5000</v>
      </c>
      <c r="G14" s="263">
        <v>1000</v>
      </c>
      <c r="H14" s="263">
        <v>2000</v>
      </c>
      <c r="I14" s="263">
        <v>500</v>
      </c>
      <c r="J14" s="263"/>
      <c r="K14" s="263">
        <v>1200</v>
      </c>
      <c r="L14" s="263">
        <v>300</v>
      </c>
      <c r="M14" s="343" t="s">
        <v>37</v>
      </c>
    </row>
    <row r="15" s="204" customFormat="true" ht="40.5" spans="1:13">
      <c r="A15" s="321">
        <f t="shared" si="1"/>
        <v>9</v>
      </c>
      <c r="B15" s="226" t="s">
        <v>41</v>
      </c>
      <c r="C15" s="226" t="s">
        <v>42</v>
      </c>
      <c r="D15" s="226" t="s">
        <v>43</v>
      </c>
      <c r="E15" s="264" t="s">
        <v>33</v>
      </c>
      <c r="F15" s="264">
        <v>20000</v>
      </c>
      <c r="G15" s="264">
        <v>2000</v>
      </c>
      <c r="H15" s="264">
        <v>3000</v>
      </c>
      <c r="I15" s="264">
        <v>1000</v>
      </c>
      <c r="J15" s="264">
        <v>2000</v>
      </c>
      <c r="K15" s="264">
        <v>8000</v>
      </c>
      <c r="L15" s="264">
        <v>4000</v>
      </c>
      <c r="M15" s="344" t="s">
        <v>44</v>
      </c>
    </row>
    <row r="16" ht="33" customHeight="true" spans="1:13">
      <c r="A16" s="218">
        <f t="shared" si="1"/>
        <v>10</v>
      </c>
      <c r="B16" s="224" t="s">
        <v>45</v>
      </c>
      <c r="C16" s="224" t="s">
        <v>46</v>
      </c>
      <c r="D16" s="224" t="s">
        <v>47</v>
      </c>
      <c r="E16" s="263" t="s">
        <v>33</v>
      </c>
      <c r="F16" s="263">
        <v>10000</v>
      </c>
      <c r="G16" s="263">
        <v>2000</v>
      </c>
      <c r="H16" s="263">
        <v>1000</v>
      </c>
      <c r="I16" s="263"/>
      <c r="J16" s="263">
        <v>1000</v>
      </c>
      <c r="K16" s="263">
        <v>5000</v>
      </c>
      <c r="L16" s="263">
        <v>1000</v>
      </c>
      <c r="M16" s="343" t="s">
        <v>48</v>
      </c>
    </row>
    <row r="17" ht="40.5" spans="1:13">
      <c r="A17" s="218">
        <f t="shared" si="1"/>
        <v>11</v>
      </c>
      <c r="B17" s="224" t="s">
        <v>49</v>
      </c>
      <c r="C17" s="224" t="s">
        <v>50</v>
      </c>
      <c r="D17" s="224" t="s">
        <v>43</v>
      </c>
      <c r="E17" s="263" t="s">
        <v>33</v>
      </c>
      <c r="F17" s="263">
        <v>40000</v>
      </c>
      <c r="G17" s="263">
        <v>5000</v>
      </c>
      <c r="H17" s="263">
        <v>5000</v>
      </c>
      <c r="I17" s="263"/>
      <c r="J17" s="263">
        <v>3000</v>
      </c>
      <c r="K17" s="263">
        <v>20000</v>
      </c>
      <c r="L17" s="263">
        <v>7000</v>
      </c>
      <c r="M17" s="343" t="s">
        <v>44</v>
      </c>
    </row>
    <row r="18" ht="29.1" customHeight="true" spans="1:13">
      <c r="A18" s="218">
        <f t="shared" si="1"/>
        <v>12</v>
      </c>
      <c r="B18" s="322" t="s">
        <v>51</v>
      </c>
      <c r="C18" s="323" t="s">
        <v>52</v>
      </c>
      <c r="D18" s="322" t="s">
        <v>53</v>
      </c>
      <c r="E18" s="337" t="s">
        <v>54</v>
      </c>
      <c r="F18" s="337">
        <v>25000</v>
      </c>
      <c r="G18" s="337"/>
      <c r="H18" s="337"/>
      <c r="I18" s="337"/>
      <c r="J18" s="337"/>
      <c r="K18" s="337">
        <v>20000</v>
      </c>
      <c r="L18" s="337">
        <v>5000</v>
      </c>
      <c r="M18" s="284"/>
    </row>
    <row r="19" s="211" customFormat="true" ht="25.5" customHeight="true" spans="1:13">
      <c r="A19" s="218">
        <f t="shared" si="1"/>
        <v>13</v>
      </c>
      <c r="B19" s="257" t="s">
        <v>55</v>
      </c>
      <c r="C19" s="257" t="s">
        <v>56</v>
      </c>
      <c r="D19" s="257" t="s">
        <v>57</v>
      </c>
      <c r="E19" s="281" t="s">
        <v>33</v>
      </c>
      <c r="F19" s="281">
        <v>5000</v>
      </c>
      <c r="G19" s="281"/>
      <c r="H19" s="281"/>
      <c r="I19" s="281">
        <v>3000</v>
      </c>
      <c r="J19" s="281"/>
      <c r="K19" s="281">
        <v>2000</v>
      </c>
      <c r="L19" s="281"/>
      <c r="M19" s="345" t="s">
        <v>44</v>
      </c>
    </row>
    <row r="20" ht="36.75" customHeight="true" spans="1:13">
      <c r="A20" s="218">
        <f t="shared" si="1"/>
        <v>14</v>
      </c>
      <c r="B20" s="224" t="s">
        <v>58</v>
      </c>
      <c r="C20" s="224" t="s">
        <v>59</v>
      </c>
      <c r="D20" s="224" t="s">
        <v>60</v>
      </c>
      <c r="E20" s="263" t="s">
        <v>33</v>
      </c>
      <c r="F20" s="263">
        <v>50000</v>
      </c>
      <c r="G20" s="263">
        <v>2000</v>
      </c>
      <c r="H20" s="263">
        <v>3000</v>
      </c>
      <c r="I20" s="263">
        <v>3000</v>
      </c>
      <c r="J20" s="263">
        <v>5000</v>
      </c>
      <c r="K20" s="263">
        <v>22000</v>
      </c>
      <c r="L20" s="263">
        <v>15000</v>
      </c>
      <c r="M20" s="343" t="s">
        <v>44</v>
      </c>
    </row>
    <row r="21" ht="33" customHeight="true" spans="1:13">
      <c r="A21" s="218">
        <f t="shared" si="1"/>
        <v>15</v>
      </c>
      <c r="B21" s="224" t="s">
        <v>61</v>
      </c>
      <c r="C21" s="224" t="s">
        <v>62</v>
      </c>
      <c r="D21" s="224" t="s">
        <v>63</v>
      </c>
      <c r="E21" s="263" t="s">
        <v>33</v>
      </c>
      <c r="F21" s="263">
        <v>2000</v>
      </c>
      <c r="G21" s="263">
        <v>500</v>
      </c>
      <c r="H21" s="263">
        <v>700</v>
      </c>
      <c r="I21" s="263"/>
      <c r="J21" s="263"/>
      <c r="K21" s="263">
        <v>800</v>
      </c>
      <c r="L21" s="263"/>
      <c r="M21" s="343" t="s">
        <v>37</v>
      </c>
    </row>
    <row r="22" ht="30" customHeight="true" spans="1:13">
      <c r="A22" s="218">
        <f t="shared" si="1"/>
        <v>16</v>
      </c>
      <c r="B22" s="224" t="s">
        <v>64</v>
      </c>
      <c r="C22" s="224" t="s">
        <v>65</v>
      </c>
      <c r="D22" s="224" t="s">
        <v>32</v>
      </c>
      <c r="E22" s="263" t="s">
        <v>33</v>
      </c>
      <c r="F22" s="263">
        <v>28000</v>
      </c>
      <c r="G22" s="263">
        <v>5000</v>
      </c>
      <c r="H22" s="263">
        <v>8000</v>
      </c>
      <c r="I22" s="263"/>
      <c r="J22" s="263"/>
      <c r="K22" s="263">
        <v>12000</v>
      </c>
      <c r="L22" s="263">
        <v>3000</v>
      </c>
      <c r="M22" s="343" t="s">
        <v>66</v>
      </c>
    </row>
    <row r="23" ht="27" spans="1:13">
      <c r="A23" s="218">
        <f t="shared" si="1"/>
        <v>17</v>
      </c>
      <c r="B23" s="224" t="s">
        <v>67</v>
      </c>
      <c r="C23" s="224" t="s">
        <v>68</v>
      </c>
      <c r="D23" s="224" t="s">
        <v>32</v>
      </c>
      <c r="E23" s="263" t="s">
        <v>33</v>
      </c>
      <c r="F23" s="263">
        <v>30000</v>
      </c>
      <c r="G23" s="263">
        <v>5000</v>
      </c>
      <c r="H23" s="263">
        <v>7000</v>
      </c>
      <c r="I23" s="263">
        <v>1000</v>
      </c>
      <c r="J23" s="263"/>
      <c r="K23" s="263">
        <v>12000</v>
      </c>
      <c r="L23" s="263">
        <v>5000</v>
      </c>
      <c r="M23" s="343"/>
    </row>
    <row r="24" ht="38.25" customHeight="true" spans="1:13">
      <c r="A24" s="218">
        <f t="shared" si="1"/>
        <v>18</v>
      </c>
      <c r="B24" s="224" t="s">
        <v>69</v>
      </c>
      <c r="C24" s="224" t="s">
        <v>70</v>
      </c>
      <c r="D24" s="224" t="s">
        <v>40</v>
      </c>
      <c r="E24" s="263" t="s">
        <v>33</v>
      </c>
      <c r="F24" s="263">
        <v>5000</v>
      </c>
      <c r="G24" s="263">
        <v>1000</v>
      </c>
      <c r="H24" s="263">
        <v>2000</v>
      </c>
      <c r="I24" s="263"/>
      <c r="J24" s="263"/>
      <c r="K24" s="263">
        <v>2000</v>
      </c>
      <c r="L24" s="263"/>
      <c r="M24" s="343" t="s">
        <v>37</v>
      </c>
    </row>
    <row r="25" ht="54.95" customHeight="true" spans="1:13">
      <c r="A25" s="218">
        <f t="shared" si="1"/>
        <v>19</v>
      </c>
      <c r="B25" s="236" t="s">
        <v>71</v>
      </c>
      <c r="C25" s="322" t="s">
        <v>72</v>
      </c>
      <c r="D25" s="322" t="s">
        <v>53</v>
      </c>
      <c r="E25" s="338" t="s">
        <v>33</v>
      </c>
      <c r="F25" s="337">
        <v>50000</v>
      </c>
      <c r="G25" s="337"/>
      <c r="H25" s="337"/>
      <c r="I25" s="337"/>
      <c r="J25" s="337"/>
      <c r="K25" s="337">
        <v>50000</v>
      </c>
      <c r="L25" s="337"/>
      <c r="M25" s="284"/>
    </row>
    <row r="26" ht="81" spans="1:13">
      <c r="A26" s="218">
        <f t="shared" si="1"/>
        <v>20</v>
      </c>
      <c r="B26" s="236" t="s">
        <v>73</v>
      </c>
      <c r="C26" s="322" t="s">
        <v>74</v>
      </c>
      <c r="D26" s="322"/>
      <c r="E26" s="338"/>
      <c r="F26" s="337">
        <v>5838</v>
      </c>
      <c r="G26" s="337"/>
      <c r="H26" s="337"/>
      <c r="I26" s="337"/>
      <c r="J26" s="337"/>
      <c r="K26" s="337"/>
      <c r="L26" s="337"/>
      <c r="M26" s="284"/>
    </row>
    <row r="27" ht="20.25" customHeight="true" spans="1:13">
      <c r="A27" s="218">
        <f t="shared" si="1"/>
        <v>21</v>
      </c>
      <c r="B27" s="224" t="s">
        <v>75</v>
      </c>
      <c r="C27" s="224" t="s">
        <v>76</v>
      </c>
      <c r="D27" s="224" t="s">
        <v>32</v>
      </c>
      <c r="E27" s="263" t="s">
        <v>33</v>
      </c>
      <c r="F27" s="263">
        <v>6000</v>
      </c>
      <c r="G27" s="263">
        <v>1000</v>
      </c>
      <c r="H27" s="263">
        <v>1500</v>
      </c>
      <c r="I27" s="263"/>
      <c r="J27" s="263"/>
      <c r="K27" s="263">
        <v>3000</v>
      </c>
      <c r="L27" s="263">
        <v>500</v>
      </c>
      <c r="M27" s="343"/>
    </row>
    <row r="28" ht="33" customHeight="true" spans="1:13">
      <c r="A28" s="218">
        <f t="shared" si="1"/>
        <v>22</v>
      </c>
      <c r="B28" s="224" t="s">
        <v>77</v>
      </c>
      <c r="C28" s="224" t="s">
        <v>78</v>
      </c>
      <c r="D28" s="224" t="s">
        <v>32</v>
      </c>
      <c r="E28" s="263" t="s">
        <v>33</v>
      </c>
      <c r="F28" s="263">
        <v>5000</v>
      </c>
      <c r="G28" s="263">
        <v>1000</v>
      </c>
      <c r="H28" s="263">
        <v>1500</v>
      </c>
      <c r="I28" s="263">
        <v>500</v>
      </c>
      <c r="J28" s="263"/>
      <c r="K28" s="263">
        <v>1000</v>
      </c>
      <c r="L28" s="263">
        <v>1000</v>
      </c>
      <c r="M28" s="343"/>
    </row>
    <row r="29" s="205" customFormat="true" ht="39.75" customHeight="true" spans="1:13">
      <c r="A29" s="230">
        <f t="shared" si="1"/>
        <v>23</v>
      </c>
      <c r="B29" s="233" t="s">
        <v>79</v>
      </c>
      <c r="C29" s="233" t="s">
        <v>80</v>
      </c>
      <c r="D29" s="233" t="s">
        <v>32</v>
      </c>
      <c r="E29" s="271" t="s">
        <v>33</v>
      </c>
      <c r="F29" s="271">
        <v>35000</v>
      </c>
      <c r="G29" s="271">
        <v>9000</v>
      </c>
      <c r="H29" s="271">
        <v>10000</v>
      </c>
      <c r="I29" s="271">
        <v>2000</v>
      </c>
      <c r="J29" s="271"/>
      <c r="K29" s="271">
        <v>8000</v>
      </c>
      <c r="L29" s="271">
        <v>6000</v>
      </c>
      <c r="M29" s="346"/>
    </row>
    <row r="30" ht="36" customHeight="true" spans="1:13">
      <c r="A30" s="218">
        <f t="shared" si="1"/>
        <v>24</v>
      </c>
      <c r="B30" s="224" t="s">
        <v>81</v>
      </c>
      <c r="C30" s="224" t="s">
        <v>82</v>
      </c>
      <c r="D30" s="224" t="s">
        <v>83</v>
      </c>
      <c r="E30" s="263" t="s">
        <v>33</v>
      </c>
      <c r="F30" s="263">
        <v>25000</v>
      </c>
      <c r="G30" s="263">
        <v>7000</v>
      </c>
      <c r="H30" s="263">
        <v>8000</v>
      </c>
      <c r="I30" s="263"/>
      <c r="J30" s="263"/>
      <c r="K30" s="263">
        <v>8000</v>
      </c>
      <c r="L30" s="263">
        <v>2000</v>
      </c>
      <c r="M30" s="343" t="s">
        <v>37</v>
      </c>
    </row>
    <row r="31" ht="39.75" customHeight="true" spans="1:13">
      <c r="A31" s="218">
        <f t="shared" si="1"/>
        <v>25</v>
      </c>
      <c r="B31" s="224" t="s">
        <v>84</v>
      </c>
      <c r="C31" s="224" t="s">
        <v>85</v>
      </c>
      <c r="D31" s="224" t="s">
        <v>40</v>
      </c>
      <c r="E31" s="263" t="s">
        <v>33</v>
      </c>
      <c r="F31" s="263">
        <v>8000</v>
      </c>
      <c r="G31" s="263">
        <v>2000</v>
      </c>
      <c r="H31" s="263">
        <v>2500</v>
      </c>
      <c r="I31" s="263">
        <v>500</v>
      </c>
      <c r="J31" s="263"/>
      <c r="K31" s="263">
        <v>2500</v>
      </c>
      <c r="L31" s="263">
        <v>500</v>
      </c>
      <c r="M31" s="343" t="s">
        <v>37</v>
      </c>
    </row>
    <row r="32" s="206" customFormat="true" ht="40.5" spans="1:27">
      <c r="A32" s="225">
        <f t="shared" si="1"/>
        <v>26</v>
      </c>
      <c r="B32" s="317" t="s">
        <v>86</v>
      </c>
      <c r="C32" s="324" t="s">
        <v>87</v>
      </c>
      <c r="D32" s="317"/>
      <c r="E32" s="339" t="s">
        <v>33</v>
      </c>
      <c r="F32" s="225">
        <v>19000</v>
      </c>
      <c r="G32" s="225"/>
      <c r="H32" s="225"/>
      <c r="I32" s="225"/>
      <c r="J32" s="225"/>
      <c r="K32" s="225"/>
      <c r="L32" s="225"/>
      <c r="M32" s="334"/>
      <c r="N32" s="215"/>
      <c r="O32" s="215"/>
      <c r="P32" s="215"/>
      <c r="Q32" s="215"/>
      <c r="R32" s="215"/>
      <c r="S32" s="215"/>
      <c r="T32" s="215"/>
      <c r="U32" s="215"/>
      <c r="V32" s="215"/>
      <c r="W32" s="215"/>
      <c r="X32" s="215"/>
      <c r="Y32" s="215"/>
      <c r="Z32" s="215"/>
      <c r="AA32" s="215"/>
    </row>
    <row r="33" s="316" customFormat="true" ht="35.1" customHeight="true" spans="1:27">
      <c r="A33" s="325">
        <v>39</v>
      </c>
      <c r="B33" s="326" t="s">
        <v>88</v>
      </c>
      <c r="C33" s="327" t="s">
        <v>89</v>
      </c>
      <c r="D33" s="327" t="s">
        <v>90</v>
      </c>
      <c r="E33" s="269" t="s">
        <v>91</v>
      </c>
      <c r="F33" s="264">
        <v>4000</v>
      </c>
      <c r="G33" s="264" t="s">
        <v>92</v>
      </c>
      <c r="H33" s="264" t="s">
        <v>93</v>
      </c>
      <c r="I33" s="264" t="s">
        <v>94</v>
      </c>
      <c r="J33" s="264" t="s">
        <v>93</v>
      </c>
      <c r="K33" s="264" t="s">
        <v>94</v>
      </c>
      <c r="L33" s="264" t="s">
        <v>93</v>
      </c>
      <c r="M33" s="327"/>
      <c r="N33" s="215"/>
      <c r="O33" s="215"/>
      <c r="P33" s="215"/>
      <c r="Q33" s="215"/>
      <c r="R33" s="215"/>
      <c r="S33" s="215"/>
      <c r="T33" s="215"/>
      <c r="U33" s="215"/>
      <c r="V33" s="215"/>
      <c r="W33" s="215"/>
      <c r="X33" s="215"/>
      <c r="Y33" s="215"/>
      <c r="Z33" s="215"/>
      <c r="AA33" s="215"/>
    </row>
    <row r="34" s="206" customFormat="true" ht="36.75" customHeight="true" spans="1:13">
      <c r="A34" s="225">
        <f>A32+1</f>
        <v>27</v>
      </c>
      <c r="B34" s="324" t="s">
        <v>95</v>
      </c>
      <c r="C34" s="324" t="s">
        <v>96</v>
      </c>
      <c r="D34" s="324" t="s">
        <v>32</v>
      </c>
      <c r="E34" s="340" t="s">
        <v>33</v>
      </c>
      <c r="F34" s="340">
        <v>60000</v>
      </c>
      <c r="G34" s="340"/>
      <c r="H34" s="340"/>
      <c r="I34" s="340"/>
      <c r="J34" s="340"/>
      <c r="K34" s="340"/>
      <c r="L34" s="340">
        <v>60000</v>
      </c>
      <c r="M34" s="347"/>
    </row>
    <row r="35" s="206" customFormat="true" ht="20.25" customHeight="true" spans="1:13">
      <c r="A35" s="225" t="s">
        <v>97</v>
      </c>
      <c r="B35" s="317" t="s">
        <v>98</v>
      </c>
      <c r="C35" s="317"/>
      <c r="D35" s="317"/>
      <c r="E35" s="334"/>
      <c r="F35" s="225"/>
      <c r="G35" s="225"/>
      <c r="H35" s="225"/>
      <c r="I35" s="225"/>
      <c r="J35" s="225"/>
      <c r="K35" s="225"/>
      <c r="L35" s="225"/>
      <c r="M35" s="334"/>
    </row>
    <row r="36" ht="38.25" customHeight="true" spans="1:13">
      <c r="A36" s="218">
        <f>A34+1</f>
        <v>28</v>
      </c>
      <c r="B36" s="224" t="s">
        <v>99</v>
      </c>
      <c r="C36" s="224" t="s">
        <v>100</v>
      </c>
      <c r="D36" s="224" t="s">
        <v>101</v>
      </c>
      <c r="E36" s="263" t="s">
        <v>33</v>
      </c>
      <c r="F36" s="263">
        <v>5000</v>
      </c>
      <c r="G36" s="263">
        <v>500</v>
      </c>
      <c r="H36" s="263">
        <v>500</v>
      </c>
      <c r="I36" s="263">
        <v>500</v>
      </c>
      <c r="J36" s="263"/>
      <c r="K36" s="263">
        <v>2500</v>
      </c>
      <c r="L36" s="263">
        <v>1000</v>
      </c>
      <c r="M36" s="343" t="s">
        <v>44</v>
      </c>
    </row>
    <row r="37" s="206" customFormat="true" ht="20.25" customHeight="true" spans="1:13">
      <c r="A37" s="225" t="s">
        <v>102</v>
      </c>
      <c r="B37" s="317" t="s">
        <v>103</v>
      </c>
      <c r="C37" s="317"/>
      <c r="D37" s="317"/>
      <c r="E37" s="334"/>
      <c r="F37" s="225"/>
      <c r="G37" s="225"/>
      <c r="H37" s="225"/>
      <c r="I37" s="225"/>
      <c r="J37" s="225"/>
      <c r="K37" s="225"/>
      <c r="L37" s="225"/>
      <c r="M37" s="334"/>
    </row>
    <row r="38" s="205" customFormat="true" ht="20.25" customHeight="true" spans="1:13">
      <c r="A38" s="230">
        <f>A36+1</f>
        <v>29</v>
      </c>
      <c r="B38" s="231"/>
      <c r="C38" s="231"/>
      <c r="D38" s="231"/>
      <c r="E38" s="282"/>
      <c r="F38" s="230"/>
      <c r="G38" s="230"/>
      <c r="H38" s="230"/>
      <c r="I38" s="230"/>
      <c r="J38" s="230"/>
      <c r="K38" s="230"/>
      <c r="L38" s="230"/>
      <c r="M38" s="282"/>
    </row>
    <row r="39" s="206" customFormat="true" ht="20.25" customHeight="true" spans="1:13">
      <c r="A39" s="225" t="s">
        <v>104</v>
      </c>
      <c r="B39" s="317" t="s">
        <v>105</v>
      </c>
      <c r="C39" s="317"/>
      <c r="D39" s="317"/>
      <c r="E39" s="334"/>
      <c r="F39" s="225"/>
      <c r="G39" s="225"/>
      <c r="H39" s="225"/>
      <c r="I39" s="225"/>
      <c r="J39" s="225"/>
      <c r="K39" s="225"/>
      <c r="L39" s="225"/>
      <c r="M39" s="334"/>
    </row>
    <row r="40" s="205" customFormat="true" ht="20.25" customHeight="true" spans="1:13">
      <c r="A40" s="230">
        <f>A38+1</f>
        <v>30</v>
      </c>
      <c r="B40" s="328"/>
      <c r="C40" s="231"/>
      <c r="D40" s="231"/>
      <c r="E40" s="282"/>
      <c r="F40" s="230"/>
      <c r="G40" s="230"/>
      <c r="H40" s="230"/>
      <c r="I40" s="230"/>
      <c r="J40" s="230"/>
      <c r="K40" s="230"/>
      <c r="L40" s="230"/>
      <c r="M40" s="282"/>
    </row>
    <row r="41" s="205" customFormat="true" ht="20.25" customHeight="true" spans="1:13">
      <c r="A41" s="230" t="s">
        <v>106</v>
      </c>
      <c r="B41" s="328" t="s">
        <v>107</v>
      </c>
      <c r="C41" s="231"/>
      <c r="D41" s="231"/>
      <c r="E41" s="282"/>
      <c r="F41" s="230"/>
      <c r="G41" s="230"/>
      <c r="H41" s="230"/>
      <c r="I41" s="230"/>
      <c r="J41" s="230"/>
      <c r="K41" s="230"/>
      <c r="L41" s="230"/>
      <c r="M41" s="282"/>
    </row>
    <row r="42" ht="20.25" customHeight="true" spans="1:13">
      <c r="A42" s="218">
        <f>A40+1</f>
        <v>31</v>
      </c>
      <c r="B42" s="319"/>
      <c r="C42" s="236"/>
      <c r="D42" s="236"/>
      <c r="E42" s="284"/>
      <c r="F42" s="218"/>
      <c r="G42" s="218"/>
      <c r="H42" s="218"/>
      <c r="I42" s="218"/>
      <c r="J42" s="218"/>
      <c r="K42" s="218"/>
      <c r="L42" s="218"/>
      <c r="M42" s="284"/>
    </row>
    <row r="43" s="206" customFormat="true" ht="20.25" customHeight="true" spans="1:13">
      <c r="A43" s="225" t="s">
        <v>108</v>
      </c>
      <c r="B43" s="317" t="s">
        <v>109</v>
      </c>
      <c r="C43" s="317"/>
      <c r="D43" s="317"/>
      <c r="E43" s="334"/>
      <c r="F43" s="225"/>
      <c r="G43" s="225"/>
      <c r="H43" s="225"/>
      <c r="I43" s="225"/>
      <c r="J43" s="225"/>
      <c r="K43" s="225"/>
      <c r="L43" s="225"/>
      <c r="M43" s="334"/>
    </row>
    <row r="44" ht="27" spans="1:13">
      <c r="A44" s="218">
        <f>A42+1</f>
        <v>32</v>
      </c>
      <c r="B44" s="322" t="s">
        <v>110</v>
      </c>
      <c r="C44" s="323" t="s">
        <v>111</v>
      </c>
      <c r="D44" s="322" t="s">
        <v>36</v>
      </c>
      <c r="E44" s="338" t="s">
        <v>112</v>
      </c>
      <c r="F44" s="338">
        <v>6000</v>
      </c>
      <c r="G44" s="338"/>
      <c r="H44" s="338"/>
      <c r="I44" s="338"/>
      <c r="J44" s="218"/>
      <c r="K44" s="338">
        <v>6000</v>
      </c>
      <c r="L44" s="218"/>
      <c r="M44" s="284"/>
    </row>
    <row r="45" ht="65.25" customHeight="true" spans="1:13">
      <c r="A45" s="218">
        <f>A44+1</f>
        <v>33</v>
      </c>
      <c r="B45" s="322" t="s">
        <v>113</v>
      </c>
      <c r="C45" s="323" t="s">
        <v>114</v>
      </c>
      <c r="D45" s="322" t="s">
        <v>40</v>
      </c>
      <c r="E45" s="337" t="s">
        <v>115</v>
      </c>
      <c r="F45" s="338">
        <v>30197</v>
      </c>
      <c r="G45" s="218"/>
      <c r="H45" s="338"/>
      <c r="I45" s="338"/>
      <c r="J45" s="338"/>
      <c r="K45" s="338">
        <v>20000</v>
      </c>
      <c r="L45" s="338">
        <v>10197</v>
      </c>
      <c r="M45" s="284"/>
    </row>
    <row r="46" ht="40.5" spans="1:13">
      <c r="A46" s="218">
        <f t="shared" ref="A46:A48" si="2">A45+1</f>
        <v>34</v>
      </c>
      <c r="B46" s="322" t="s">
        <v>116</v>
      </c>
      <c r="C46" s="323" t="s">
        <v>117</v>
      </c>
      <c r="D46" s="323" t="s">
        <v>83</v>
      </c>
      <c r="E46" s="338" t="s">
        <v>54</v>
      </c>
      <c r="F46" s="338">
        <v>100000</v>
      </c>
      <c r="G46" s="338">
        <v>9000</v>
      </c>
      <c r="H46" s="337"/>
      <c r="I46" s="337">
        <v>15000</v>
      </c>
      <c r="J46" s="337"/>
      <c r="K46" s="337"/>
      <c r="L46" s="337">
        <v>76000</v>
      </c>
      <c r="M46" s="284"/>
    </row>
    <row r="47" ht="54" spans="1:13">
      <c r="A47" s="218">
        <f t="shared" si="2"/>
        <v>35</v>
      </c>
      <c r="B47" s="322" t="s">
        <v>118</v>
      </c>
      <c r="C47" s="323" t="s">
        <v>119</v>
      </c>
      <c r="D47" s="323" t="s">
        <v>63</v>
      </c>
      <c r="E47" s="338" t="s">
        <v>54</v>
      </c>
      <c r="F47" s="338">
        <v>12000</v>
      </c>
      <c r="G47" s="337"/>
      <c r="H47" s="337">
        <v>8000</v>
      </c>
      <c r="I47" s="337"/>
      <c r="J47" s="337"/>
      <c r="K47" s="337">
        <v>3000</v>
      </c>
      <c r="L47" s="337">
        <v>1000</v>
      </c>
      <c r="M47" s="284"/>
    </row>
    <row r="48" s="206" customFormat="true" ht="20.25" customHeight="true" spans="1:13">
      <c r="A48" s="225">
        <f t="shared" si="2"/>
        <v>36</v>
      </c>
      <c r="B48" s="317" t="s">
        <v>120</v>
      </c>
      <c r="C48" s="317"/>
      <c r="D48" s="317"/>
      <c r="E48" s="334"/>
      <c r="F48" s="225"/>
      <c r="G48" s="225"/>
      <c r="H48" s="225"/>
      <c r="I48" s="225"/>
      <c r="J48" s="225"/>
      <c r="K48" s="225"/>
      <c r="L48" s="225"/>
      <c r="M48" s="334"/>
    </row>
    <row r="49" ht="20.25" customHeight="true" spans="1:13">
      <c r="A49" s="218">
        <f t="shared" ref="A49:A52" si="3">A48+1</f>
        <v>37</v>
      </c>
      <c r="B49" s="231" t="s">
        <v>121</v>
      </c>
      <c r="C49" s="236"/>
      <c r="D49" s="236"/>
      <c r="E49" s="284"/>
      <c r="F49" s="218"/>
      <c r="G49" s="218"/>
      <c r="H49" s="218"/>
      <c r="I49" s="218"/>
      <c r="J49" s="218"/>
      <c r="K49" s="218"/>
      <c r="L49" s="218"/>
      <c r="M49" s="284"/>
    </row>
    <row r="50" s="206" customFormat="true" ht="20.25" customHeight="true" spans="1:13">
      <c r="A50" s="225">
        <f t="shared" si="3"/>
        <v>38</v>
      </c>
      <c r="B50" s="317" t="s">
        <v>122</v>
      </c>
      <c r="C50" s="317"/>
      <c r="D50" s="317"/>
      <c r="E50" s="334"/>
      <c r="F50" s="225"/>
      <c r="G50" s="225"/>
      <c r="H50" s="225"/>
      <c r="I50" s="225"/>
      <c r="J50" s="225"/>
      <c r="K50" s="225"/>
      <c r="L50" s="225"/>
      <c r="M50" s="334"/>
    </row>
    <row r="51" s="206" customFormat="true" ht="20.25" customHeight="true" spans="1:13">
      <c r="A51" s="225">
        <f t="shared" si="3"/>
        <v>39</v>
      </c>
      <c r="B51" s="317" t="s">
        <v>123</v>
      </c>
      <c r="C51" s="317"/>
      <c r="D51" s="317"/>
      <c r="E51" s="334"/>
      <c r="F51" s="225"/>
      <c r="G51" s="225"/>
      <c r="H51" s="225"/>
      <c r="I51" s="225"/>
      <c r="J51" s="225"/>
      <c r="K51" s="225"/>
      <c r="L51" s="225"/>
      <c r="M51" s="334"/>
    </row>
    <row r="52" s="208" customFormat="true" ht="40.5" customHeight="true" spans="1:13">
      <c r="A52" s="329">
        <f t="shared" si="3"/>
        <v>40</v>
      </c>
      <c r="B52" s="238" t="s">
        <v>124</v>
      </c>
      <c r="C52" s="238" t="s">
        <v>125</v>
      </c>
      <c r="D52" s="238" t="s">
        <v>32</v>
      </c>
      <c r="E52" s="272" t="s">
        <v>33</v>
      </c>
      <c r="F52" s="272">
        <v>25000</v>
      </c>
      <c r="G52" s="272">
        <v>5000</v>
      </c>
      <c r="H52" s="272">
        <v>6000</v>
      </c>
      <c r="I52" s="272"/>
      <c r="J52" s="272"/>
      <c r="K52" s="272">
        <v>10000</v>
      </c>
      <c r="L52" s="272">
        <v>4000</v>
      </c>
      <c r="M52" s="348" t="s">
        <v>126</v>
      </c>
    </row>
    <row r="53" s="206" customFormat="true" ht="30.75" customHeight="true" spans="1:13">
      <c r="A53" s="225" t="s">
        <v>127</v>
      </c>
      <c r="B53" s="317" t="s">
        <v>128</v>
      </c>
      <c r="C53" s="330"/>
      <c r="D53" s="330"/>
      <c r="E53" s="334"/>
      <c r="F53" s="225"/>
      <c r="G53" s="225"/>
      <c r="H53" s="225"/>
      <c r="I53" s="225"/>
      <c r="J53" s="225"/>
      <c r="K53" s="225"/>
      <c r="L53" s="225"/>
      <c r="M53" s="334"/>
    </row>
    <row r="54" s="316" customFormat="true" ht="72" spans="1:25">
      <c r="A54" s="325">
        <f>A73+1</f>
        <v>52</v>
      </c>
      <c r="B54" s="331" t="s">
        <v>129</v>
      </c>
      <c r="C54" s="331" t="s">
        <v>130</v>
      </c>
      <c r="D54" s="331" t="s">
        <v>131</v>
      </c>
      <c r="E54" s="341">
        <v>2</v>
      </c>
      <c r="F54" s="342">
        <v>180</v>
      </c>
      <c r="G54" s="342">
        <v>175</v>
      </c>
      <c r="H54" s="342"/>
      <c r="I54" s="342">
        <v>5</v>
      </c>
      <c r="J54" s="342"/>
      <c r="K54" s="342"/>
      <c r="L54" s="342"/>
      <c r="M54" s="331"/>
      <c r="N54" s="331"/>
      <c r="O54" s="331"/>
      <c r="P54" s="331"/>
      <c r="Q54" s="331"/>
      <c r="R54" s="331"/>
      <c r="S54" s="331"/>
      <c r="T54" s="331"/>
      <c r="U54" s="331"/>
      <c r="V54" s="327"/>
      <c r="W54" s="331"/>
      <c r="X54" s="331"/>
      <c r="Y54" s="349"/>
    </row>
    <row r="55" s="316" customFormat="true" ht="36" spans="1:25">
      <c r="A55" s="325">
        <f>A54+1</f>
        <v>53</v>
      </c>
      <c r="B55" s="331" t="s">
        <v>132</v>
      </c>
      <c r="C55" s="331" t="s">
        <v>133</v>
      </c>
      <c r="D55" s="331" t="s">
        <v>134</v>
      </c>
      <c r="E55" s="341">
        <v>2</v>
      </c>
      <c r="F55" s="342">
        <v>300</v>
      </c>
      <c r="G55" s="342">
        <v>250</v>
      </c>
      <c r="H55" s="342"/>
      <c r="I55" s="342" t="s">
        <v>135</v>
      </c>
      <c r="J55" s="342"/>
      <c r="K55" s="342"/>
      <c r="L55" s="342"/>
      <c r="M55" s="331"/>
      <c r="N55" s="331"/>
      <c r="O55" s="331"/>
      <c r="P55" s="331"/>
      <c r="Q55" s="331"/>
      <c r="R55" s="331"/>
      <c r="S55" s="331"/>
      <c r="T55" s="331"/>
      <c r="U55" s="331"/>
      <c r="V55" s="327"/>
      <c r="W55" s="331"/>
      <c r="X55" s="331"/>
      <c r="Y55" s="349"/>
    </row>
    <row r="56" s="207" customFormat="true" ht="74.1" customHeight="true" spans="1:25">
      <c r="A56" s="247">
        <v>36</v>
      </c>
      <c r="B56" s="260" t="s">
        <v>136</v>
      </c>
      <c r="C56" s="259" t="s">
        <v>137</v>
      </c>
      <c r="D56" s="259" t="s">
        <v>136</v>
      </c>
      <c r="E56" s="248">
        <v>2</v>
      </c>
      <c r="F56" s="249">
        <v>200</v>
      </c>
      <c r="G56" s="249">
        <v>100</v>
      </c>
      <c r="H56" s="249"/>
      <c r="I56" s="249" t="s">
        <v>138</v>
      </c>
      <c r="J56" s="249"/>
      <c r="K56" s="249" t="s">
        <v>139</v>
      </c>
      <c r="L56" s="249"/>
      <c r="M56" s="259"/>
      <c r="N56" s="259"/>
      <c r="O56" s="259"/>
      <c r="P56" s="259"/>
      <c r="Q56" s="259"/>
      <c r="R56" s="259"/>
      <c r="S56" s="259"/>
      <c r="T56" s="259"/>
      <c r="U56" s="259"/>
      <c r="V56" s="235"/>
      <c r="W56" s="259"/>
      <c r="X56" s="259"/>
      <c r="Y56" s="288"/>
    </row>
    <row r="57" s="206" customFormat="true" ht="30.75" customHeight="true" spans="1:13">
      <c r="A57" s="225" t="s">
        <v>140</v>
      </c>
      <c r="B57" s="317" t="s">
        <v>141</v>
      </c>
      <c r="C57" s="330"/>
      <c r="D57" s="330"/>
      <c r="E57" s="334"/>
      <c r="F57" s="225"/>
      <c r="G57" s="225"/>
      <c r="H57" s="225"/>
      <c r="I57" s="225"/>
      <c r="J57" s="225"/>
      <c r="K57" s="225"/>
      <c r="L57" s="225"/>
      <c r="M57" s="334"/>
    </row>
    <row r="58" s="206" customFormat="true" ht="20.25" customHeight="true" spans="1:13">
      <c r="A58" s="225">
        <f>A56+1</f>
        <v>37</v>
      </c>
      <c r="B58" s="317" t="s">
        <v>142</v>
      </c>
      <c r="C58" s="317"/>
      <c r="D58" s="317"/>
      <c r="E58" s="334"/>
      <c r="F58" s="225"/>
      <c r="G58" s="225"/>
      <c r="H58" s="225"/>
      <c r="I58" s="225"/>
      <c r="J58" s="225"/>
      <c r="K58" s="225"/>
      <c r="L58" s="225"/>
      <c r="M58" s="334"/>
    </row>
    <row r="59" s="205" customFormat="true" ht="33" customHeight="true" spans="1:13">
      <c r="A59" s="230">
        <f>A58+1</f>
        <v>38</v>
      </c>
      <c r="B59" s="233" t="s">
        <v>143</v>
      </c>
      <c r="C59" s="233" t="s">
        <v>144</v>
      </c>
      <c r="D59" s="233" t="s">
        <v>145</v>
      </c>
      <c r="E59" s="271" t="s">
        <v>33</v>
      </c>
      <c r="F59" s="271">
        <v>50000</v>
      </c>
      <c r="G59" s="271">
        <v>5000</v>
      </c>
      <c r="H59" s="271">
        <v>3000</v>
      </c>
      <c r="I59" s="271">
        <v>3000</v>
      </c>
      <c r="J59" s="271">
        <v>5000</v>
      </c>
      <c r="K59" s="271">
        <v>20000</v>
      </c>
      <c r="L59" s="271">
        <v>14000</v>
      </c>
      <c r="M59" s="346" t="s">
        <v>48</v>
      </c>
    </row>
    <row r="60" ht="30" customHeight="true" spans="1:13">
      <c r="A60" s="218">
        <f>A59+1</f>
        <v>39</v>
      </c>
      <c r="B60" s="224" t="s">
        <v>146</v>
      </c>
      <c r="C60" s="224" t="s">
        <v>147</v>
      </c>
      <c r="D60" s="224" t="s">
        <v>83</v>
      </c>
      <c r="E60" s="263" t="s">
        <v>33</v>
      </c>
      <c r="F60" s="263">
        <v>5000</v>
      </c>
      <c r="G60" s="263">
        <v>2000</v>
      </c>
      <c r="H60" s="263">
        <v>1000</v>
      </c>
      <c r="I60" s="263">
        <v>500</v>
      </c>
      <c r="J60" s="263"/>
      <c r="K60" s="263">
        <v>1500</v>
      </c>
      <c r="L60" s="263"/>
      <c r="M60" s="343" t="s">
        <v>37</v>
      </c>
    </row>
    <row r="61" s="206" customFormat="true" ht="30" customHeight="true" spans="1:13">
      <c r="A61" s="225">
        <f t="shared" ref="A61:A63" si="4">A60+1</f>
        <v>40</v>
      </c>
      <c r="B61" s="324" t="s">
        <v>148</v>
      </c>
      <c r="C61" s="324"/>
      <c r="D61" s="324"/>
      <c r="E61" s="340"/>
      <c r="F61" s="340"/>
      <c r="G61" s="340"/>
      <c r="H61" s="340"/>
      <c r="I61" s="340"/>
      <c r="J61" s="340"/>
      <c r="K61" s="340"/>
      <c r="L61" s="340"/>
      <c r="M61" s="347"/>
    </row>
    <row r="62" s="206" customFormat="true" ht="20.25" customHeight="true" spans="1:13">
      <c r="A62" s="225">
        <f t="shared" si="4"/>
        <v>41</v>
      </c>
      <c r="B62" s="317" t="s">
        <v>149</v>
      </c>
      <c r="C62" s="317"/>
      <c r="D62" s="317"/>
      <c r="E62" s="334"/>
      <c r="F62" s="225"/>
      <c r="G62" s="225"/>
      <c r="H62" s="225"/>
      <c r="I62" s="225"/>
      <c r="J62" s="225"/>
      <c r="K62" s="225"/>
      <c r="L62" s="225"/>
      <c r="M62" s="334"/>
    </row>
    <row r="63" s="206" customFormat="true" ht="20.25" customHeight="true" spans="1:13">
      <c r="A63" s="225">
        <f t="shared" si="4"/>
        <v>42</v>
      </c>
      <c r="B63" s="317" t="s">
        <v>150</v>
      </c>
      <c r="C63" s="317"/>
      <c r="D63" s="317"/>
      <c r="E63" s="334"/>
      <c r="F63" s="225"/>
      <c r="G63" s="225"/>
      <c r="H63" s="225"/>
      <c r="I63" s="225"/>
      <c r="J63" s="225"/>
      <c r="K63" s="225"/>
      <c r="L63" s="225"/>
      <c r="M63" s="334"/>
    </row>
    <row r="64" s="206" customFormat="true" ht="28.5" customHeight="true" spans="1:13">
      <c r="A64" s="225" t="s">
        <v>151</v>
      </c>
      <c r="B64" s="317" t="s">
        <v>152</v>
      </c>
      <c r="C64" s="317"/>
      <c r="D64" s="317"/>
      <c r="E64" s="334"/>
      <c r="F64" s="225"/>
      <c r="G64" s="225"/>
      <c r="H64" s="225"/>
      <c r="I64" s="225"/>
      <c r="J64" s="225"/>
      <c r="K64" s="225"/>
      <c r="L64" s="225"/>
      <c r="M64" s="334"/>
    </row>
    <row r="65" s="205" customFormat="true" ht="54" spans="1:13">
      <c r="A65" s="230">
        <f>A63+1</f>
        <v>43</v>
      </c>
      <c r="B65" s="350" t="s">
        <v>153</v>
      </c>
      <c r="C65" s="350" t="s">
        <v>154</v>
      </c>
      <c r="D65" s="346"/>
      <c r="E65" s="52" t="s">
        <v>91</v>
      </c>
      <c r="F65" s="52">
        <v>50000</v>
      </c>
      <c r="G65" s="360"/>
      <c r="H65" s="360"/>
      <c r="I65" s="360"/>
      <c r="J65" s="360"/>
      <c r="K65" s="360"/>
      <c r="L65" s="360"/>
      <c r="M65" s="282"/>
    </row>
    <row r="66" s="205" customFormat="true" ht="67.5" spans="1:13">
      <c r="A66" s="230">
        <f>A65+1</f>
        <v>44</v>
      </c>
      <c r="B66" s="350" t="s">
        <v>155</v>
      </c>
      <c r="C66" s="350" t="s">
        <v>156</v>
      </c>
      <c r="D66" s="346"/>
      <c r="E66" s="52" t="s">
        <v>157</v>
      </c>
      <c r="F66" s="52">
        <v>1350000</v>
      </c>
      <c r="G66" s="360"/>
      <c r="H66" s="360"/>
      <c r="I66" s="360"/>
      <c r="J66" s="360"/>
      <c r="K66" s="360"/>
      <c r="L66" s="360"/>
      <c r="M66" s="282"/>
    </row>
    <row r="67" s="205" customFormat="true" ht="33.75" customHeight="true" spans="1:13">
      <c r="A67" s="230">
        <f t="shared" ref="A67:A73" si="5">A66+1</f>
        <v>45</v>
      </c>
      <c r="B67" s="350" t="s">
        <v>158</v>
      </c>
      <c r="C67" s="350" t="s">
        <v>159</v>
      </c>
      <c r="D67" s="346"/>
      <c r="E67" s="52" t="s">
        <v>33</v>
      </c>
      <c r="F67" s="52">
        <v>100000</v>
      </c>
      <c r="G67" s="360"/>
      <c r="H67" s="360"/>
      <c r="I67" s="360"/>
      <c r="J67" s="360"/>
      <c r="K67" s="360"/>
      <c r="L67" s="360"/>
      <c r="M67" s="282"/>
    </row>
    <row r="68" s="205" customFormat="true" ht="40.5" spans="1:13">
      <c r="A68" s="230">
        <f t="shared" si="5"/>
        <v>46</v>
      </c>
      <c r="B68" s="350" t="s">
        <v>160</v>
      </c>
      <c r="C68" s="350" t="s">
        <v>161</v>
      </c>
      <c r="D68" s="346"/>
      <c r="E68" s="360" t="s">
        <v>24</v>
      </c>
      <c r="F68" s="360">
        <v>30000</v>
      </c>
      <c r="G68" s="360"/>
      <c r="H68" s="360"/>
      <c r="I68" s="360"/>
      <c r="J68" s="360"/>
      <c r="K68" s="360"/>
      <c r="L68" s="360"/>
      <c r="M68" s="282"/>
    </row>
    <row r="69" s="205" customFormat="true" ht="40.5" spans="1:13">
      <c r="A69" s="230">
        <f t="shared" si="5"/>
        <v>47</v>
      </c>
      <c r="B69" s="350" t="s">
        <v>162</v>
      </c>
      <c r="C69" s="350" t="s">
        <v>163</v>
      </c>
      <c r="D69" s="346"/>
      <c r="E69" s="360" t="s">
        <v>24</v>
      </c>
      <c r="F69" s="360">
        <v>1000</v>
      </c>
      <c r="G69" s="360"/>
      <c r="H69" s="360"/>
      <c r="I69" s="360"/>
      <c r="J69" s="360"/>
      <c r="K69" s="360"/>
      <c r="L69" s="360"/>
      <c r="M69" s="282"/>
    </row>
    <row r="70" s="205" customFormat="true" ht="40.5" spans="1:13">
      <c r="A70" s="230">
        <f t="shared" si="5"/>
        <v>48</v>
      </c>
      <c r="B70" s="350" t="s">
        <v>164</v>
      </c>
      <c r="C70" s="350" t="s">
        <v>165</v>
      </c>
      <c r="D70" s="346"/>
      <c r="E70" s="360" t="s">
        <v>24</v>
      </c>
      <c r="F70" s="360">
        <v>1100</v>
      </c>
      <c r="G70" s="360"/>
      <c r="H70" s="360"/>
      <c r="I70" s="360"/>
      <c r="J70" s="360"/>
      <c r="K70" s="360"/>
      <c r="L70" s="360"/>
      <c r="M70" s="282"/>
    </row>
    <row r="71" s="205" customFormat="true" spans="1:13">
      <c r="A71" s="230">
        <f t="shared" si="5"/>
        <v>49</v>
      </c>
      <c r="B71" s="350" t="s">
        <v>166</v>
      </c>
      <c r="C71" s="350" t="s">
        <v>167</v>
      </c>
      <c r="D71" s="346"/>
      <c r="E71" s="360" t="s">
        <v>33</v>
      </c>
      <c r="F71" s="360">
        <v>2300</v>
      </c>
      <c r="G71" s="360"/>
      <c r="H71" s="360"/>
      <c r="I71" s="360"/>
      <c r="J71" s="360"/>
      <c r="K71" s="360"/>
      <c r="L71" s="360"/>
      <c r="M71" s="282"/>
    </row>
    <row r="72" s="205" customFormat="true" ht="27" customHeight="true" spans="1:13">
      <c r="A72" s="230">
        <f t="shared" si="5"/>
        <v>50</v>
      </c>
      <c r="B72" s="350" t="s">
        <v>168</v>
      </c>
      <c r="C72" s="350" t="s">
        <v>169</v>
      </c>
      <c r="D72" s="346" t="s">
        <v>170</v>
      </c>
      <c r="E72" s="360" t="s">
        <v>24</v>
      </c>
      <c r="F72" s="360">
        <v>100000</v>
      </c>
      <c r="G72" s="360"/>
      <c r="H72" s="360"/>
      <c r="I72" s="360"/>
      <c r="J72" s="360">
        <v>30000</v>
      </c>
      <c r="K72" s="360">
        <v>70000</v>
      </c>
      <c r="L72" s="360"/>
      <c r="M72" s="282"/>
    </row>
    <row r="73" ht="42" customHeight="true" spans="1:13">
      <c r="A73" s="230">
        <f t="shared" si="5"/>
        <v>51</v>
      </c>
      <c r="B73" s="224" t="s">
        <v>171</v>
      </c>
      <c r="C73" s="224" t="s">
        <v>172</v>
      </c>
      <c r="D73" s="224" t="s">
        <v>43</v>
      </c>
      <c r="E73" s="263" t="s">
        <v>33</v>
      </c>
      <c r="F73" s="263">
        <v>60000</v>
      </c>
      <c r="G73" s="263">
        <v>5000</v>
      </c>
      <c r="H73" s="263">
        <v>5000</v>
      </c>
      <c r="I73" s="263"/>
      <c r="J73" s="263">
        <v>5000</v>
      </c>
      <c r="K73" s="263">
        <v>30000</v>
      </c>
      <c r="L73" s="263">
        <v>15000</v>
      </c>
      <c r="M73" s="343" t="s">
        <v>48</v>
      </c>
    </row>
    <row r="74" s="206" customFormat="true" ht="25.5" customHeight="true" spans="1:13">
      <c r="A74" s="225" t="s">
        <v>173</v>
      </c>
      <c r="B74" s="317" t="s">
        <v>174</v>
      </c>
      <c r="C74" s="317"/>
      <c r="D74" s="317"/>
      <c r="E74" s="334"/>
      <c r="F74" s="225"/>
      <c r="G74" s="225"/>
      <c r="H74" s="225"/>
      <c r="I74" s="225"/>
      <c r="J74" s="225"/>
      <c r="K74" s="225"/>
      <c r="L74" s="225"/>
      <c r="M74" s="334"/>
    </row>
    <row r="75" ht="27" spans="1:13">
      <c r="A75" s="218">
        <f>A55+1</f>
        <v>54</v>
      </c>
      <c r="B75" s="224" t="s">
        <v>175</v>
      </c>
      <c r="C75" s="224" t="s">
        <v>176</v>
      </c>
      <c r="D75" s="224" t="s">
        <v>177</v>
      </c>
      <c r="E75" s="263" t="s">
        <v>33</v>
      </c>
      <c r="F75" s="263">
        <v>1500</v>
      </c>
      <c r="G75" s="263">
        <v>100</v>
      </c>
      <c r="H75" s="263">
        <v>100</v>
      </c>
      <c r="I75" s="263">
        <v>300</v>
      </c>
      <c r="J75" s="263"/>
      <c r="K75" s="263">
        <v>1000</v>
      </c>
      <c r="L75" s="263"/>
      <c r="M75" s="343" t="s">
        <v>48</v>
      </c>
    </row>
    <row r="76" ht="34.5" customHeight="true" spans="1:13">
      <c r="A76" s="218">
        <f>A75+1</f>
        <v>55</v>
      </c>
      <c r="B76" s="224" t="s">
        <v>178</v>
      </c>
      <c r="C76" s="224" t="s">
        <v>179</v>
      </c>
      <c r="D76" s="224" t="s">
        <v>36</v>
      </c>
      <c r="E76" s="263" t="s">
        <v>33</v>
      </c>
      <c r="F76" s="263">
        <v>5000</v>
      </c>
      <c r="G76" s="263">
        <v>1000</v>
      </c>
      <c r="H76" s="263">
        <v>1500</v>
      </c>
      <c r="I76" s="263"/>
      <c r="J76" s="263"/>
      <c r="K76" s="263">
        <v>2000</v>
      </c>
      <c r="L76" s="263">
        <v>500</v>
      </c>
      <c r="M76" s="343" t="s">
        <v>37</v>
      </c>
    </row>
    <row r="77" ht="34.5" customHeight="true" spans="1:13">
      <c r="A77" s="218">
        <f>A76+1</f>
        <v>56</v>
      </c>
      <c r="B77" s="224" t="s">
        <v>180</v>
      </c>
      <c r="C77" s="224" t="s">
        <v>181</v>
      </c>
      <c r="D77" s="224"/>
      <c r="E77" s="263" t="s">
        <v>33</v>
      </c>
      <c r="F77" s="263">
        <v>15000</v>
      </c>
      <c r="G77" s="263"/>
      <c r="H77" s="263"/>
      <c r="I77" s="263"/>
      <c r="J77" s="263"/>
      <c r="K77" s="263"/>
      <c r="L77" s="263"/>
      <c r="M77" s="343"/>
    </row>
    <row r="78" s="206" customFormat="true" ht="20.25" customHeight="true" spans="1:13">
      <c r="A78" s="225" t="s">
        <v>182</v>
      </c>
      <c r="B78" s="317" t="s">
        <v>183</v>
      </c>
      <c r="C78" s="317"/>
      <c r="D78" s="317"/>
      <c r="E78" s="334"/>
      <c r="F78" s="225"/>
      <c r="G78" s="225"/>
      <c r="H78" s="225"/>
      <c r="I78" s="225"/>
      <c r="J78" s="225"/>
      <c r="K78" s="225"/>
      <c r="L78" s="225"/>
      <c r="M78" s="334"/>
    </row>
    <row r="79" ht="40.5" spans="1:13">
      <c r="A79" s="218">
        <f>A77+1</f>
        <v>57</v>
      </c>
      <c r="B79" s="224" t="s">
        <v>184</v>
      </c>
      <c r="C79" s="224" t="s">
        <v>185</v>
      </c>
      <c r="D79" s="224" t="s">
        <v>43</v>
      </c>
      <c r="E79" s="263" t="s">
        <v>33</v>
      </c>
      <c r="F79" s="263">
        <v>5000</v>
      </c>
      <c r="G79" s="263"/>
      <c r="H79" s="263">
        <v>2000</v>
      </c>
      <c r="I79" s="263"/>
      <c r="J79" s="263"/>
      <c r="K79" s="263">
        <v>3000</v>
      </c>
      <c r="L79" s="263"/>
      <c r="M79" s="343" t="s">
        <v>44</v>
      </c>
    </row>
    <row r="80" s="206" customFormat="true" ht="20.25" customHeight="true" spans="1:13">
      <c r="A80" s="225">
        <f>A79+1</f>
        <v>58</v>
      </c>
      <c r="B80" s="317" t="s">
        <v>186</v>
      </c>
      <c r="C80" s="317"/>
      <c r="D80" s="317"/>
      <c r="E80" s="334"/>
      <c r="F80" s="225"/>
      <c r="G80" s="225"/>
      <c r="H80" s="225"/>
      <c r="I80" s="225"/>
      <c r="J80" s="225"/>
      <c r="K80" s="225"/>
      <c r="L80" s="225"/>
      <c r="M80" s="334"/>
    </row>
    <row r="81" ht="21" customHeight="true" spans="1:13">
      <c r="A81" s="221" t="s">
        <v>187</v>
      </c>
      <c r="B81" s="222"/>
      <c r="C81" s="236"/>
      <c r="D81" s="236"/>
      <c r="E81" s="284"/>
      <c r="F81" s="218"/>
      <c r="G81" s="218"/>
      <c r="H81" s="218"/>
      <c r="I81" s="218"/>
      <c r="J81" s="218"/>
      <c r="K81" s="218"/>
      <c r="L81" s="218"/>
      <c r="M81" s="284"/>
    </row>
    <row r="82" s="208" customFormat="true" ht="22.5" customHeight="true" spans="1:13">
      <c r="A82" s="329" t="s">
        <v>16</v>
      </c>
      <c r="B82" s="351" t="s">
        <v>188</v>
      </c>
      <c r="C82" s="351"/>
      <c r="D82" s="351"/>
      <c r="E82" s="361"/>
      <c r="F82" s="329"/>
      <c r="G82" s="329"/>
      <c r="H82" s="329"/>
      <c r="I82" s="329"/>
      <c r="J82" s="329"/>
      <c r="K82" s="329"/>
      <c r="L82" s="329"/>
      <c r="M82" s="361"/>
    </row>
    <row r="83" s="208" customFormat="true" ht="22.5" customHeight="true" spans="1:13">
      <c r="A83" s="329">
        <f>A80+1</f>
        <v>59</v>
      </c>
      <c r="B83" s="351"/>
      <c r="C83" s="351"/>
      <c r="D83" s="351"/>
      <c r="E83" s="361"/>
      <c r="F83" s="329"/>
      <c r="G83" s="329"/>
      <c r="H83" s="329"/>
      <c r="I83" s="329"/>
      <c r="J83" s="329"/>
      <c r="K83" s="329"/>
      <c r="L83" s="329"/>
      <c r="M83" s="361"/>
    </row>
    <row r="84" s="208" customFormat="true" ht="22.5" customHeight="true" spans="1:13">
      <c r="A84" s="329" t="s">
        <v>97</v>
      </c>
      <c r="B84" s="224" t="s">
        <v>189</v>
      </c>
      <c r="C84" s="351"/>
      <c r="D84" s="351"/>
      <c r="E84" s="361"/>
      <c r="F84" s="329"/>
      <c r="G84" s="329"/>
      <c r="H84" s="329"/>
      <c r="I84" s="329"/>
      <c r="J84" s="329"/>
      <c r="K84" s="329"/>
      <c r="L84" s="329"/>
      <c r="M84" s="361"/>
    </row>
    <row r="85" ht="66" customHeight="true" spans="1:13">
      <c r="A85" s="218">
        <f>A83+1</f>
        <v>60</v>
      </c>
      <c r="B85" s="224" t="s">
        <v>190</v>
      </c>
      <c r="C85" s="224" t="s">
        <v>191</v>
      </c>
      <c r="D85" s="224" t="s">
        <v>192</v>
      </c>
      <c r="E85" s="263" t="s">
        <v>33</v>
      </c>
      <c r="F85" s="263">
        <v>15000</v>
      </c>
      <c r="G85" s="263">
        <v>5000</v>
      </c>
      <c r="H85" s="263">
        <v>4000</v>
      </c>
      <c r="I85" s="263">
        <v>1000</v>
      </c>
      <c r="J85" s="263"/>
      <c r="K85" s="263">
        <v>5000</v>
      </c>
      <c r="L85" s="263"/>
      <c r="M85" s="343" t="s">
        <v>37</v>
      </c>
    </row>
    <row r="86" s="206" customFormat="true" ht="27.75" customHeight="true" spans="1:13">
      <c r="A86" s="225" t="s">
        <v>102</v>
      </c>
      <c r="B86" s="317" t="s">
        <v>193</v>
      </c>
      <c r="C86" s="330"/>
      <c r="D86" s="330"/>
      <c r="E86" s="334"/>
      <c r="F86" s="225"/>
      <c r="G86" s="225"/>
      <c r="H86" s="225"/>
      <c r="I86" s="225"/>
      <c r="J86" s="225"/>
      <c r="K86" s="225"/>
      <c r="L86" s="225"/>
      <c r="M86" s="334"/>
    </row>
    <row r="87" ht="54" spans="1:13">
      <c r="A87" s="218">
        <f>A85+1</f>
        <v>61</v>
      </c>
      <c r="B87" s="352" t="s">
        <v>194</v>
      </c>
      <c r="C87" s="353" t="s">
        <v>195</v>
      </c>
      <c r="D87" s="354" t="s">
        <v>196</v>
      </c>
      <c r="E87" s="362" t="s">
        <v>91</v>
      </c>
      <c r="F87" s="354">
        <v>68000</v>
      </c>
      <c r="G87" s="354">
        <v>25000</v>
      </c>
      <c r="H87" s="354">
        <v>43000</v>
      </c>
      <c r="I87" s="367"/>
      <c r="J87" s="367"/>
      <c r="K87" s="367"/>
      <c r="L87" s="367"/>
      <c r="M87" s="368" t="s">
        <v>197</v>
      </c>
    </row>
    <row r="88" ht="54" spans="1:13">
      <c r="A88" s="218">
        <f t="shared" ref="A88:A96" si="6">A87+1</f>
        <v>62</v>
      </c>
      <c r="B88" s="352" t="s">
        <v>198</v>
      </c>
      <c r="C88" s="353" t="s">
        <v>199</v>
      </c>
      <c r="D88" s="354" t="s">
        <v>200</v>
      </c>
      <c r="E88" s="362" t="s">
        <v>91</v>
      </c>
      <c r="F88" s="354">
        <v>42000</v>
      </c>
      <c r="G88" s="354">
        <v>11000</v>
      </c>
      <c r="H88" s="354">
        <v>31000</v>
      </c>
      <c r="I88" s="354"/>
      <c r="J88" s="354"/>
      <c r="K88" s="354"/>
      <c r="L88" s="354"/>
      <c r="M88" s="368" t="s">
        <v>197</v>
      </c>
    </row>
    <row r="89" ht="54" spans="1:13">
      <c r="A89" s="218">
        <f t="shared" si="6"/>
        <v>63</v>
      </c>
      <c r="B89" s="352" t="s">
        <v>201</v>
      </c>
      <c r="C89" s="353" t="s">
        <v>202</v>
      </c>
      <c r="D89" s="354" t="s">
        <v>203</v>
      </c>
      <c r="E89" s="362" t="s">
        <v>204</v>
      </c>
      <c r="F89" s="354">
        <v>33000</v>
      </c>
      <c r="G89" s="354">
        <v>16500</v>
      </c>
      <c r="H89" s="354">
        <v>16500</v>
      </c>
      <c r="I89" s="354"/>
      <c r="J89" s="354"/>
      <c r="K89" s="354"/>
      <c r="L89" s="354"/>
      <c r="M89" s="368" t="s">
        <v>197</v>
      </c>
    </row>
    <row r="90" ht="94.5" spans="1:13">
      <c r="A90" s="218">
        <f t="shared" si="6"/>
        <v>64</v>
      </c>
      <c r="B90" s="352" t="s">
        <v>205</v>
      </c>
      <c r="C90" s="353" t="s">
        <v>206</v>
      </c>
      <c r="D90" s="354" t="s">
        <v>207</v>
      </c>
      <c r="E90" s="362" t="s">
        <v>208</v>
      </c>
      <c r="F90" s="354">
        <v>75000</v>
      </c>
      <c r="G90" s="354">
        <v>30000</v>
      </c>
      <c r="H90" s="354">
        <v>45000</v>
      </c>
      <c r="I90" s="354"/>
      <c r="J90" s="354"/>
      <c r="K90" s="354"/>
      <c r="L90" s="354"/>
      <c r="M90" s="368" t="s">
        <v>197</v>
      </c>
    </row>
    <row r="91" ht="67.5" spans="1:13">
      <c r="A91" s="218">
        <f t="shared" si="6"/>
        <v>65</v>
      </c>
      <c r="B91" s="352" t="s">
        <v>209</v>
      </c>
      <c r="C91" s="353" t="s">
        <v>210</v>
      </c>
      <c r="D91" s="354" t="s">
        <v>211</v>
      </c>
      <c r="E91" s="362" t="s">
        <v>212</v>
      </c>
      <c r="F91" s="354">
        <v>31000</v>
      </c>
      <c r="G91" s="354">
        <v>9000</v>
      </c>
      <c r="H91" s="354">
        <v>22000</v>
      </c>
      <c r="I91" s="354"/>
      <c r="J91" s="354"/>
      <c r="K91" s="354"/>
      <c r="L91" s="354"/>
      <c r="M91" s="368" t="s">
        <v>197</v>
      </c>
    </row>
    <row r="92" ht="27" spans="1:13">
      <c r="A92" s="218">
        <f t="shared" si="6"/>
        <v>66</v>
      </c>
      <c r="B92" s="352" t="s">
        <v>213</v>
      </c>
      <c r="C92" s="353" t="s">
        <v>214</v>
      </c>
      <c r="D92" s="354" t="s">
        <v>215</v>
      </c>
      <c r="E92" s="362" t="s">
        <v>204</v>
      </c>
      <c r="F92" s="354">
        <v>8000</v>
      </c>
      <c r="G92" s="354">
        <v>2000</v>
      </c>
      <c r="H92" s="354">
        <v>6000</v>
      </c>
      <c r="I92" s="354"/>
      <c r="J92" s="354"/>
      <c r="K92" s="354"/>
      <c r="L92" s="354"/>
      <c r="M92" s="368" t="s">
        <v>197</v>
      </c>
    </row>
    <row r="93" ht="27" spans="1:13">
      <c r="A93" s="218">
        <f t="shared" si="6"/>
        <v>67</v>
      </c>
      <c r="B93" s="352" t="s">
        <v>216</v>
      </c>
      <c r="C93" s="353" t="s">
        <v>217</v>
      </c>
      <c r="D93" s="354" t="s">
        <v>218</v>
      </c>
      <c r="E93" s="362" t="s">
        <v>204</v>
      </c>
      <c r="F93" s="354">
        <v>15000</v>
      </c>
      <c r="G93" s="354">
        <v>6000</v>
      </c>
      <c r="H93" s="354">
        <v>9000</v>
      </c>
      <c r="I93" s="354"/>
      <c r="J93" s="354"/>
      <c r="K93" s="354"/>
      <c r="L93" s="354"/>
      <c r="M93" s="368" t="s">
        <v>197</v>
      </c>
    </row>
    <row r="94" ht="26.25" customHeight="true" spans="1:13">
      <c r="A94" s="218">
        <f t="shared" si="6"/>
        <v>68</v>
      </c>
      <c r="B94" s="231" t="s">
        <v>219</v>
      </c>
      <c r="C94" s="295"/>
      <c r="D94" s="295"/>
      <c r="E94" s="307"/>
      <c r="F94" s="307"/>
      <c r="G94" s="218"/>
      <c r="H94" s="218"/>
      <c r="I94" s="218"/>
      <c r="J94" s="218"/>
      <c r="K94" s="218"/>
      <c r="L94" s="218"/>
      <c r="M94" s="284"/>
    </row>
    <row r="95" ht="26.25" customHeight="true" spans="1:13">
      <c r="A95" s="218">
        <f t="shared" si="6"/>
        <v>69</v>
      </c>
      <c r="B95" s="355" t="s">
        <v>220</v>
      </c>
      <c r="C95" s="356" t="s">
        <v>221</v>
      </c>
      <c r="D95" s="356"/>
      <c r="E95" s="19" t="s">
        <v>222</v>
      </c>
      <c r="F95" s="307">
        <v>29000</v>
      </c>
      <c r="G95" s="218"/>
      <c r="H95" s="218"/>
      <c r="I95" s="218"/>
      <c r="J95" s="218"/>
      <c r="K95" s="218"/>
      <c r="L95" s="218"/>
      <c r="M95" s="364">
        <v>19000</v>
      </c>
    </row>
    <row r="96" ht="26.25" customHeight="true" spans="1:13">
      <c r="A96" s="218">
        <f t="shared" si="6"/>
        <v>70</v>
      </c>
      <c r="B96" s="357" t="s">
        <v>223</v>
      </c>
      <c r="C96" s="358" t="s">
        <v>224</v>
      </c>
      <c r="D96" s="358"/>
      <c r="E96" s="363" t="s">
        <v>54</v>
      </c>
      <c r="F96" s="364">
        <v>26000</v>
      </c>
      <c r="G96" s="218"/>
      <c r="H96" s="218"/>
      <c r="I96" s="218"/>
      <c r="J96" s="218"/>
      <c r="K96" s="218"/>
      <c r="L96" s="218"/>
      <c r="M96" s="364">
        <v>26000</v>
      </c>
    </row>
    <row r="97" ht="22.5" customHeight="true" spans="1:13">
      <c r="A97" s="218" t="s">
        <v>104</v>
      </c>
      <c r="B97" s="231" t="s">
        <v>225</v>
      </c>
      <c r="C97" s="284"/>
      <c r="D97" s="284"/>
      <c r="E97" s="284"/>
      <c r="F97" s="218"/>
      <c r="G97" s="218"/>
      <c r="H97" s="218"/>
      <c r="I97" s="218"/>
      <c r="J97" s="218"/>
      <c r="K97" s="218"/>
      <c r="L97" s="218"/>
      <c r="M97" s="284"/>
    </row>
    <row r="98" ht="54" spans="1:13">
      <c r="A98" s="218">
        <f>A96+1</f>
        <v>71</v>
      </c>
      <c r="B98" s="244" t="s">
        <v>226</v>
      </c>
      <c r="C98" s="29" t="s">
        <v>227</v>
      </c>
      <c r="D98" s="29"/>
      <c r="E98" s="57" t="s">
        <v>33</v>
      </c>
      <c r="F98" s="52">
        <v>80700</v>
      </c>
      <c r="G98" s="218"/>
      <c r="H98" s="218"/>
      <c r="I98" s="218"/>
      <c r="J98" s="218"/>
      <c r="K98" s="218"/>
      <c r="L98" s="218"/>
      <c r="M98" s="284"/>
    </row>
    <row r="99" ht="22.5" customHeight="true" spans="1:13">
      <c r="A99" s="218" t="s">
        <v>106</v>
      </c>
      <c r="B99" s="236" t="s">
        <v>228</v>
      </c>
      <c r="C99" s="236"/>
      <c r="D99" s="236"/>
      <c r="E99" s="284"/>
      <c r="F99" s="218"/>
      <c r="G99" s="218"/>
      <c r="H99" s="218"/>
      <c r="I99" s="218"/>
      <c r="J99" s="218"/>
      <c r="K99" s="218"/>
      <c r="L99" s="218"/>
      <c r="M99" s="284"/>
    </row>
    <row r="100" ht="22.5" customHeight="true" spans="1:13">
      <c r="A100" s="218">
        <f>A98+1</f>
        <v>72</v>
      </c>
      <c r="B100" s="236"/>
      <c r="C100" s="236"/>
      <c r="D100" s="236"/>
      <c r="E100" s="284"/>
      <c r="F100" s="218"/>
      <c r="G100" s="218"/>
      <c r="H100" s="218"/>
      <c r="I100" s="218"/>
      <c r="J100" s="218"/>
      <c r="K100" s="218"/>
      <c r="L100" s="218"/>
      <c r="M100" s="284"/>
    </row>
    <row r="101" s="206" customFormat="true" ht="22.5" customHeight="true" spans="1:13">
      <c r="A101" s="225" t="s">
        <v>108</v>
      </c>
      <c r="B101" s="317" t="s">
        <v>229</v>
      </c>
      <c r="C101" s="317"/>
      <c r="D101" s="317"/>
      <c r="E101" s="334"/>
      <c r="F101" s="225"/>
      <c r="G101" s="225"/>
      <c r="H101" s="225"/>
      <c r="I101" s="225"/>
      <c r="J101" s="225"/>
      <c r="K101" s="225"/>
      <c r="L101" s="225"/>
      <c r="M101" s="334"/>
    </row>
    <row r="102" ht="40.5" spans="1:13">
      <c r="A102" s="218">
        <f>A100+1</f>
        <v>73</v>
      </c>
      <c r="B102" s="236" t="s">
        <v>230</v>
      </c>
      <c r="C102" s="298" t="s">
        <v>231</v>
      </c>
      <c r="D102" s="298"/>
      <c r="E102" s="284"/>
      <c r="F102" s="218"/>
      <c r="G102" s="218"/>
      <c r="H102" s="218"/>
      <c r="I102" s="218"/>
      <c r="J102" s="218"/>
      <c r="K102" s="218"/>
      <c r="L102" s="218"/>
      <c r="M102" s="284"/>
    </row>
    <row r="103" s="316" customFormat="true" ht="57" customHeight="true" spans="1:58">
      <c r="A103" s="325">
        <f>A102+1</f>
        <v>74</v>
      </c>
      <c r="B103" s="326" t="s">
        <v>232</v>
      </c>
      <c r="C103" s="326" t="s">
        <v>233</v>
      </c>
      <c r="D103" s="327" t="s">
        <v>234</v>
      </c>
      <c r="E103" s="327" t="s">
        <v>33</v>
      </c>
      <c r="F103" s="327">
        <v>150000</v>
      </c>
      <c r="G103" s="327">
        <v>60000</v>
      </c>
      <c r="H103" s="327" t="s">
        <v>235</v>
      </c>
      <c r="J103" s="327"/>
      <c r="K103" s="327"/>
      <c r="L103" s="327" t="s">
        <v>236</v>
      </c>
      <c r="M103" s="327" t="s">
        <v>237</v>
      </c>
      <c r="N103" s="204"/>
      <c r="O103" s="204"/>
      <c r="P103" s="204"/>
      <c r="Q103" s="204"/>
      <c r="R103" s="204"/>
      <c r="S103" s="204"/>
      <c r="T103" s="204"/>
      <c r="U103" s="204"/>
      <c r="V103" s="204"/>
      <c r="W103" s="204"/>
      <c r="X103" s="204"/>
      <c r="Y103" s="204"/>
      <c r="Z103" s="204"/>
      <c r="AA103" s="204"/>
      <c r="AB103" s="204"/>
      <c r="AC103" s="204"/>
      <c r="AD103" s="204"/>
      <c r="AE103" s="204"/>
      <c r="AF103" s="204"/>
      <c r="AG103" s="204"/>
      <c r="AH103" s="204"/>
      <c r="AI103" s="204"/>
      <c r="AJ103" s="204"/>
      <c r="AK103" s="204"/>
      <c r="AL103" s="204"/>
      <c r="AM103" s="204"/>
      <c r="AN103" s="204"/>
      <c r="AO103" s="204"/>
      <c r="AP103" s="204"/>
      <c r="AQ103" s="204"/>
      <c r="AR103" s="204"/>
      <c r="AS103" s="204"/>
      <c r="AT103" s="204"/>
      <c r="AU103" s="204"/>
      <c r="AV103" s="204"/>
      <c r="AW103" s="204"/>
      <c r="AX103" s="204"/>
      <c r="AY103" s="204"/>
      <c r="AZ103" s="204"/>
      <c r="BA103" s="204"/>
      <c r="BB103" s="204"/>
      <c r="BC103" s="204"/>
      <c r="BD103" s="204"/>
      <c r="BE103" s="204"/>
      <c r="BF103" s="204"/>
    </row>
    <row r="104" s="206" customFormat="true" ht="22.5" customHeight="true" spans="1:58">
      <c r="A104" s="225" t="s">
        <v>127</v>
      </c>
      <c r="B104" s="317" t="s">
        <v>238</v>
      </c>
      <c r="C104" s="317"/>
      <c r="D104" s="317"/>
      <c r="E104" s="334"/>
      <c r="F104" s="225"/>
      <c r="G104" s="225"/>
      <c r="H104" s="225"/>
      <c r="I104" s="225"/>
      <c r="J104" s="225"/>
      <c r="K104" s="225"/>
      <c r="L104" s="225"/>
      <c r="M104" s="334"/>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c r="AW104" s="215"/>
      <c r="AX104" s="215"/>
      <c r="AY104" s="215"/>
      <c r="AZ104" s="215"/>
      <c r="BA104" s="215"/>
      <c r="BB104" s="215"/>
      <c r="BC104" s="215"/>
      <c r="BD104" s="215"/>
      <c r="BE104" s="215"/>
      <c r="BF104" s="215"/>
    </row>
    <row r="105" ht="22.5" customHeight="true" spans="1:13">
      <c r="A105" s="218">
        <f>A103+1</f>
        <v>75</v>
      </c>
      <c r="B105" s="319"/>
      <c r="C105" s="236"/>
      <c r="D105" s="236"/>
      <c r="E105" s="284"/>
      <c r="F105" s="218"/>
      <c r="G105" s="218"/>
      <c r="H105" s="218"/>
      <c r="I105" s="218"/>
      <c r="J105" s="218"/>
      <c r="K105" s="218"/>
      <c r="L105" s="218"/>
      <c r="M105" s="284"/>
    </row>
    <row r="106" s="206" customFormat="true" ht="26.25" customHeight="true" spans="1:13">
      <c r="A106" s="225" t="s">
        <v>140</v>
      </c>
      <c r="B106" s="318" t="s">
        <v>239</v>
      </c>
      <c r="C106" s="330"/>
      <c r="D106" s="330"/>
      <c r="E106" s="334"/>
      <c r="F106" s="225"/>
      <c r="G106" s="225"/>
      <c r="H106" s="225"/>
      <c r="I106" s="225"/>
      <c r="J106" s="225"/>
      <c r="K106" s="225"/>
      <c r="L106" s="225"/>
      <c r="M106" s="334"/>
    </row>
    <row r="107" ht="27" customHeight="true" spans="1:13">
      <c r="A107" s="218">
        <f>A105+1</f>
        <v>76</v>
      </c>
      <c r="B107" s="359" t="s">
        <v>240</v>
      </c>
      <c r="C107" s="359" t="s">
        <v>241</v>
      </c>
      <c r="D107" s="322" t="s">
        <v>242</v>
      </c>
      <c r="E107" s="365" t="s">
        <v>33</v>
      </c>
      <c r="F107" s="338">
        <v>50000</v>
      </c>
      <c r="G107" s="337"/>
      <c r="H107" s="337"/>
      <c r="I107" s="337"/>
      <c r="J107" s="337"/>
      <c r="K107" s="337">
        <v>50000</v>
      </c>
      <c r="L107" s="337"/>
      <c r="M107" s="284"/>
    </row>
    <row r="108" ht="24" customHeight="true" spans="1:13">
      <c r="A108" s="221" t="s">
        <v>243</v>
      </c>
      <c r="B108" s="222"/>
      <c r="C108" s="236"/>
      <c r="D108" s="236"/>
      <c r="E108" s="284"/>
      <c r="F108" s="218"/>
      <c r="G108" s="218"/>
      <c r="H108" s="218"/>
      <c r="I108" s="218"/>
      <c r="J108" s="218"/>
      <c r="K108" s="218"/>
      <c r="L108" s="218"/>
      <c r="M108" s="284"/>
    </row>
    <row r="109" s="206" customFormat="true" ht="24.75" customHeight="true" spans="1:13">
      <c r="A109" s="225">
        <f>A107+1</f>
        <v>77</v>
      </c>
      <c r="B109" s="317" t="s">
        <v>244</v>
      </c>
      <c r="C109" s="317"/>
      <c r="D109" s="317"/>
      <c r="E109" s="334"/>
      <c r="F109" s="225"/>
      <c r="G109" s="225"/>
      <c r="H109" s="225"/>
      <c r="I109" s="225"/>
      <c r="J109" s="225"/>
      <c r="K109" s="225"/>
      <c r="L109" s="225"/>
      <c r="M109" s="334"/>
    </row>
    <row r="110" s="206" customFormat="true" ht="24.75" customHeight="true" spans="1:13">
      <c r="A110" s="225">
        <f t="shared" ref="A110:A125" si="7">A109+1</f>
        <v>78</v>
      </c>
      <c r="B110" s="317" t="s">
        <v>245</v>
      </c>
      <c r="C110" s="317"/>
      <c r="D110" s="317"/>
      <c r="E110" s="334"/>
      <c r="F110" s="225"/>
      <c r="G110" s="225"/>
      <c r="H110" s="225"/>
      <c r="I110" s="225"/>
      <c r="J110" s="225"/>
      <c r="K110" s="225"/>
      <c r="L110" s="225"/>
      <c r="M110" s="334"/>
    </row>
    <row r="111" ht="24.75" customHeight="true" spans="1:13">
      <c r="A111" s="218">
        <f t="shared" si="7"/>
        <v>79</v>
      </c>
      <c r="B111" s="236" t="s">
        <v>246</v>
      </c>
      <c r="C111" s="236"/>
      <c r="D111" s="236"/>
      <c r="E111" s="284"/>
      <c r="F111" s="218"/>
      <c r="G111" s="218"/>
      <c r="H111" s="218"/>
      <c r="I111" s="218"/>
      <c r="J111" s="218"/>
      <c r="K111" s="218"/>
      <c r="L111" s="218"/>
      <c r="M111" s="284"/>
    </row>
    <row r="112" ht="24.75" customHeight="true" spans="1:13">
      <c r="A112" s="218">
        <f t="shared" si="7"/>
        <v>80</v>
      </c>
      <c r="B112" s="236" t="s">
        <v>247</v>
      </c>
      <c r="C112" s="236"/>
      <c r="D112" s="236"/>
      <c r="E112" s="284"/>
      <c r="F112" s="218"/>
      <c r="G112" s="218"/>
      <c r="H112" s="218"/>
      <c r="I112" s="218"/>
      <c r="J112" s="218"/>
      <c r="K112" s="218"/>
      <c r="L112" s="218"/>
      <c r="M112" s="284"/>
    </row>
    <row r="113" s="206" customFormat="true" ht="24.75" customHeight="true" spans="1:13">
      <c r="A113" s="225">
        <f t="shared" si="7"/>
        <v>81</v>
      </c>
      <c r="B113" s="318" t="s">
        <v>248</v>
      </c>
      <c r="C113" s="317"/>
      <c r="D113" s="317"/>
      <c r="E113" s="334"/>
      <c r="F113" s="225"/>
      <c r="G113" s="225"/>
      <c r="H113" s="225"/>
      <c r="I113" s="225"/>
      <c r="J113" s="225"/>
      <c r="K113" s="225"/>
      <c r="L113" s="225"/>
      <c r="M113" s="334"/>
    </row>
    <row r="114" ht="22.5" customHeight="true" spans="1:13">
      <c r="A114" s="221" t="s">
        <v>249</v>
      </c>
      <c r="B114" s="222"/>
      <c r="C114" s="236"/>
      <c r="D114" s="236"/>
      <c r="E114" s="284"/>
      <c r="F114" s="218"/>
      <c r="G114" s="218"/>
      <c r="H114" s="218"/>
      <c r="I114" s="218"/>
      <c r="J114" s="218"/>
      <c r="K114" s="218"/>
      <c r="L114" s="218"/>
      <c r="M114" s="284"/>
    </row>
    <row r="115" s="206" customFormat="true" ht="23.25" customHeight="true" spans="1:13">
      <c r="A115" s="225">
        <f>A113+1</f>
        <v>82</v>
      </c>
      <c r="B115" s="317" t="s">
        <v>250</v>
      </c>
      <c r="C115" s="317"/>
      <c r="D115" s="317"/>
      <c r="E115" s="334"/>
      <c r="F115" s="225"/>
      <c r="G115" s="225"/>
      <c r="H115" s="225"/>
      <c r="I115" s="225"/>
      <c r="J115" s="225"/>
      <c r="K115" s="225"/>
      <c r="L115" s="225"/>
      <c r="M115" s="334"/>
    </row>
    <row r="116" s="206" customFormat="true" ht="23.25" customHeight="true" spans="1:13">
      <c r="A116" s="225">
        <f t="shared" si="7"/>
        <v>83</v>
      </c>
      <c r="B116" s="317" t="s">
        <v>251</v>
      </c>
      <c r="C116" s="317"/>
      <c r="D116" s="317"/>
      <c r="E116" s="334"/>
      <c r="F116" s="225"/>
      <c r="G116" s="225"/>
      <c r="H116" s="225"/>
      <c r="I116" s="225"/>
      <c r="J116" s="225"/>
      <c r="K116" s="225"/>
      <c r="L116" s="225"/>
      <c r="M116" s="334"/>
    </row>
    <row r="117" s="206" customFormat="true" ht="23.25" customHeight="true" spans="1:13">
      <c r="A117" s="225">
        <f t="shared" si="7"/>
        <v>84</v>
      </c>
      <c r="B117" s="317" t="s">
        <v>252</v>
      </c>
      <c r="C117" s="317"/>
      <c r="D117" s="317"/>
      <c r="E117" s="334"/>
      <c r="F117" s="225"/>
      <c r="G117" s="225"/>
      <c r="H117" s="225"/>
      <c r="I117" s="225"/>
      <c r="J117" s="225"/>
      <c r="K117" s="225"/>
      <c r="L117" s="225"/>
      <c r="M117" s="334"/>
    </row>
    <row r="118" s="206" customFormat="true" ht="54" spans="1:13">
      <c r="A118" s="225">
        <f t="shared" si="7"/>
        <v>85</v>
      </c>
      <c r="B118" s="324" t="s">
        <v>253</v>
      </c>
      <c r="C118" s="324" t="s">
        <v>254</v>
      </c>
      <c r="D118" s="324" t="s">
        <v>255</v>
      </c>
      <c r="E118" s="340" t="s">
        <v>33</v>
      </c>
      <c r="F118" s="340">
        <v>200000</v>
      </c>
      <c r="G118" s="340">
        <v>100000</v>
      </c>
      <c r="H118" s="340">
        <v>40000</v>
      </c>
      <c r="I118" s="340">
        <v>40000</v>
      </c>
      <c r="J118" s="340"/>
      <c r="K118" s="340">
        <v>20000</v>
      </c>
      <c r="L118" s="340"/>
      <c r="M118" s="347" t="s">
        <v>126</v>
      </c>
    </row>
    <row r="119" ht="27" spans="1:13">
      <c r="A119" s="218">
        <f t="shared" si="7"/>
        <v>86</v>
      </c>
      <c r="B119" s="224" t="s">
        <v>256</v>
      </c>
      <c r="C119" s="224" t="s">
        <v>257</v>
      </c>
      <c r="D119" s="224" t="s">
        <v>258</v>
      </c>
      <c r="E119" s="263" t="s">
        <v>259</v>
      </c>
      <c r="F119" s="263">
        <v>50000</v>
      </c>
      <c r="G119" s="263">
        <v>50000</v>
      </c>
      <c r="H119" s="263"/>
      <c r="I119" s="263"/>
      <c r="J119" s="263"/>
      <c r="K119" s="263"/>
      <c r="L119" s="263"/>
      <c r="M119" s="343" t="s">
        <v>260</v>
      </c>
    </row>
    <row r="120" ht="27" spans="1:13">
      <c r="A120" s="218">
        <f t="shared" si="7"/>
        <v>87</v>
      </c>
      <c r="B120" s="224" t="s">
        <v>261</v>
      </c>
      <c r="C120" s="224" t="s">
        <v>262</v>
      </c>
      <c r="D120" s="224" t="s">
        <v>263</v>
      </c>
      <c r="E120" s="263" t="s">
        <v>33</v>
      </c>
      <c r="F120" s="263">
        <v>60000</v>
      </c>
      <c r="G120" s="263">
        <v>60000</v>
      </c>
      <c r="H120" s="263"/>
      <c r="I120" s="263"/>
      <c r="J120" s="263"/>
      <c r="K120" s="263"/>
      <c r="L120" s="263"/>
      <c r="M120" s="343" t="s">
        <v>264</v>
      </c>
    </row>
    <row r="121" ht="27" spans="1:13">
      <c r="A121" s="218">
        <f t="shared" si="7"/>
        <v>88</v>
      </c>
      <c r="B121" s="224" t="s">
        <v>265</v>
      </c>
      <c r="C121" s="224" t="s">
        <v>266</v>
      </c>
      <c r="D121" s="224" t="s">
        <v>267</v>
      </c>
      <c r="E121" s="263" t="s">
        <v>91</v>
      </c>
      <c r="F121" s="263">
        <v>30000</v>
      </c>
      <c r="G121" s="263">
        <v>30000</v>
      </c>
      <c r="H121" s="263"/>
      <c r="I121" s="263"/>
      <c r="J121" s="263"/>
      <c r="K121" s="263"/>
      <c r="L121" s="263"/>
      <c r="M121" s="343" t="s">
        <v>268</v>
      </c>
    </row>
    <row r="122" ht="21.75" customHeight="true" spans="1:13">
      <c r="A122" s="218">
        <f t="shared" si="7"/>
        <v>89</v>
      </c>
      <c r="B122" s="224" t="s">
        <v>269</v>
      </c>
      <c r="C122" s="224" t="s">
        <v>270</v>
      </c>
      <c r="D122" s="224"/>
      <c r="E122" s="263" t="s">
        <v>33</v>
      </c>
      <c r="F122" s="263">
        <v>180000</v>
      </c>
      <c r="G122" s="263">
        <v>180000</v>
      </c>
      <c r="H122" s="263"/>
      <c r="I122" s="263"/>
      <c r="J122" s="263"/>
      <c r="K122" s="263"/>
      <c r="L122" s="263"/>
      <c r="M122" s="343" t="s">
        <v>268</v>
      </c>
    </row>
    <row r="123" ht="20.25" customHeight="true" spans="1:13">
      <c r="A123" s="218">
        <f t="shared" si="7"/>
        <v>90</v>
      </c>
      <c r="B123" s="224" t="s">
        <v>271</v>
      </c>
      <c r="C123" s="224" t="s">
        <v>272</v>
      </c>
      <c r="D123" s="224" t="s">
        <v>273</v>
      </c>
      <c r="E123" s="263" t="s">
        <v>274</v>
      </c>
      <c r="F123" s="263">
        <v>6000</v>
      </c>
      <c r="G123" s="263"/>
      <c r="H123" s="263"/>
      <c r="I123" s="263"/>
      <c r="J123" s="263"/>
      <c r="K123" s="263"/>
      <c r="L123" s="263">
        <v>6000</v>
      </c>
      <c r="M123" s="343"/>
    </row>
    <row r="124" ht="25.5" customHeight="true" spans="1:13">
      <c r="A124" s="218">
        <f t="shared" si="7"/>
        <v>91</v>
      </c>
      <c r="B124" s="224" t="s">
        <v>275</v>
      </c>
      <c r="C124" s="224" t="s">
        <v>276</v>
      </c>
      <c r="D124" s="224" t="s">
        <v>277</v>
      </c>
      <c r="E124" s="263" t="s">
        <v>33</v>
      </c>
      <c r="F124" s="263">
        <v>10000</v>
      </c>
      <c r="G124" s="263"/>
      <c r="H124" s="263"/>
      <c r="I124" s="263"/>
      <c r="J124" s="263"/>
      <c r="K124" s="263"/>
      <c r="L124" s="263">
        <v>10000</v>
      </c>
      <c r="M124" s="343"/>
    </row>
    <row r="125" ht="33.75" customHeight="true" spans="1:13">
      <c r="A125" s="218">
        <f t="shared" si="7"/>
        <v>92</v>
      </c>
      <c r="B125" s="224" t="s">
        <v>278</v>
      </c>
      <c r="C125" s="224" t="s">
        <v>279</v>
      </c>
      <c r="D125" s="224" t="s">
        <v>273</v>
      </c>
      <c r="E125" s="263" t="s">
        <v>33</v>
      </c>
      <c r="F125" s="263">
        <v>20000</v>
      </c>
      <c r="G125" s="263"/>
      <c r="H125" s="263"/>
      <c r="I125" s="263"/>
      <c r="J125" s="263"/>
      <c r="K125" s="263"/>
      <c r="L125" s="263">
        <v>20000</v>
      </c>
      <c r="M125" s="343"/>
    </row>
    <row r="126" ht="23.25" customHeight="true" spans="1:13">
      <c r="A126" s="221" t="s">
        <v>280</v>
      </c>
      <c r="B126" s="222"/>
      <c r="C126" s="236"/>
      <c r="D126" s="236"/>
      <c r="E126" s="284"/>
      <c r="F126" s="218"/>
      <c r="G126" s="218"/>
      <c r="H126" s="218"/>
      <c r="I126" s="218"/>
      <c r="J126" s="218"/>
      <c r="K126" s="218"/>
      <c r="L126" s="218"/>
      <c r="M126" s="284"/>
    </row>
    <row r="127" ht="54" spans="1:13">
      <c r="A127" s="218" t="s">
        <v>16</v>
      </c>
      <c r="B127" s="236" t="s">
        <v>281</v>
      </c>
      <c r="C127" s="298" t="s">
        <v>282</v>
      </c>
      <c r="D127" s="298"/>
      <c r="E127" s="284"/>
      <c r="F127" s="218"/>
      <c r="G127" s="218"/>
      <c r="H127" s="218"/>
      <c r="I127" s="218"/>
      <c r="J127" s="218"/>
      <c r="K127" s="218"/>
      <c r="L127" s="218"/>
      <c r="M127" s="284"/>
    </row>
    <row r="128" ht="27" spans="1:13">
      <c r="A128" s="218">
        <f>A125+1</f>
        <v>93</v>
      </c>
      <c r="B128" s="343" t="s">
        <v>283</v>
      </c>
      <c r="C128" s="343" t="s">
        <v>284</v>
      </c>
      <c r="D128" s="343" t="s">
        <v>285</v>
      </c>
      <c r="E128" s="366" t="s">
        <v>33</v>
      </c>
      <c r="F128" s="366">
        <v>5000</v>
      </c>
      <c r="G128" s="366"/>
      <c r="H128" s="366"/>
      <c r="I128" s="366"/>
      <c r="J128" s="366"/>
      <c r="K128" s="366"/>
      <c r="L128" s="366">
        <v>5000</v>
      </c>
      <c r="M128" s="343" t="s">
        <v>286</v>
      </c>
    </row>
    <row r="129" ht="21" customHeight="true" spans="1:13">
      <c r="A129" s="218">
        <f>A128+1</f>
        <v>94</v>
      </c>
      <c r="B129" s="343" t="s">
        <v>287</v>
      </c>
      <c r="C129" s="343" t="s">
        <v>288</v>
      </c>
      <c r="D129" s="343"/>
      <c r="E129" s="343" t="s">
        <v>289</v>
      </c>
      <c r="F129" s="366">
        <v>9000</v>
      </c>
      <c r="G129" s="366"/>
      <c r="H129" s="366"/>
      <c r="I129" s="366"/>
      <c r="J129" s="366"/>
      <c r="K129" s="366"/>
      <c r="L129" s="366"/>
      <c r="M129" s="343"/>
    </row>
    <row r="130" ht="21" customHeight="true" spans="1:13">
      <c r="A130" s="218">
        <f t="shared" ref="A130:A133" si="8">A129+1</f>
        <v>95</v>
      </c>
      <c r="B130" s="343" t="s">
        <v>290</v>
      </c>
      <c r="C130" s="343" t="s">
        <v>291</v>
      </c>
      <c r="D130" s="343"/>
      <c r="E130" s="343" t="s">
        <v>292</v>
      </c>
      <c r="F130" s="366">
        <v>6500</v>
      </c>
      <c r="G130" s="366"/>
      <c r="H130" s="366"/>
      <c r="I130" s="366"/>
      <c r="J130" s="366"/>
      <c r="K130" s="366"/>
      <c r="L130" s="366"/>
      <c r="M130" s="343"/>
    </row>
    <row r="131" ht="21" customHeight="true" spans="1:13">
      <c r="A131" s="218">
        <f t="shared" si="8"/>
        <v>96</v>
      </c>
      <c r="B131" s="343" t="s">
        <v>293</v>
      </c>
      <c r="C131" s="343" t="s">
        <v>294</v>
      </c>
      <c r="D131" s="343"/>
      <c r="E131" s="343" t="s">
        <v>289</v>
      </c>
      <c r="F131" s="366">
        <v>3000</v>
      </c>
      <c r="G131" s="366"/>
      <c r="H131" s="366"/>
      <c r="I131" s="366"/>
      <c r="J131" s="366"/>
      <c r="K131" s="366"/>
      <c r="L131" s="366"/>
      <c r="M131" s="343"/>
    </row>
    <row r="132" ht="21" customHeight="true" spans="1:13">
      <c r="A132" s="218">
        <f t="shared" si="8"/>
        <v>97</v>
      </c>
      <c r="B132" s="343" t="s">
        <v>295</v>
      </c>
      <c r="C132" s="343" t="s">
        <v>296</v>
      </c>
      <c r="D132" s="343"/>
      <c r="E132" s="343" t="s">
        <v>297</v>
      </c>
      <c r="F132" s="366">
        <v>5000</v>
      </c>
      <c r="G132" s="366"/>
      <c r="H132" s="366"/>
      <c r="I132" s="366"/>
      <c r="J132" s="366"/>
      <c r="K132" s="366"/>
      <c r="L132" s="366"/>
      <c r="M132" s="343"/>
    </row>
    <row r="133" ht="21" customHeight="true" spans="1:13">
      <c r="A133" s="218">
        <f t="shared" si="8"/>
        <v>98</v>
      </c>
      <c r="B133" s="343" t="s">
        <v>298</v>
      </c>
      <c r="C133" s="343" t="s">
        <v>299</v>
      </c>
      <c r="D133" s="343"/>
      <c r="E133" s="343" t="s">
        <v>204</v>
      </c>
      <c r="F133" s="366">
        <v>3000</v>
      </c>
      <c r="G133" s="366"/>
      <c r="H133" s="366"/>
      <c r="I133" s="366"/>
      <c r="J133" s="366"/>
      <c r="K133" s="366"/>
      <c r="L133" s="366"/>
      <c r="M133" s="343"/>
    </row>
    <row r="134" ht="21" customHeight="true" spans="1:13">
      <c r="A134" s="218" t="s">
        <v>97</v>
      </c>
      <c r="B134" s="236" t="s">
        <v>300</v>
      </c>
      <c r="C134" s="236"/>
      <c r="D134" s="236"/>
      <c r="E134" s="284"/>
      <c r="F134" s="218"/>
      <c r="G134" s="218"/>
      <c r="H134" s="218"/>
      <c r="I134" s="218"/>
      <c r="J134" s="218"/>
      <c r="K134" s="218"/>
      <c r="L134" s="218"/>
      <c r="M134" s="284"/>
    </row>
    <row r="135" ht="21" customHeight="true" spans="1:13">
      <c r="A135" s="218">
        <f>A133+1</f>
        <v>99</v>
      </c>
      <c r="B135" s="343" t="s">
        <v>301</v>
      </c>
      <c r="C135" s="343" t="s">
        <v>302</v>
      </c>
      <c r="D135" s="343" t="s">
        <v>303</v>
      </c>
      <c r="E135" s="343" t="s">
        <v>54</v>
      </c>
      <c r="F135" s="366">
        <v>680</v>
      </c>
      <c r="G135" s="366">
        <v>680</v>
      </c>
      <c r="H135" s="366"/>
      <c r="I135" s="366"/>
      <c r="J135" s="366"/>
      <c r="K135" s="366"/>
      <c r="L135" s="366">
        <v>0</v>
      </c>
      <c r="M135" s="343" t="s">
        <v>304</v>
      </c>
    </row>
    <row r="136" ht="21" customHeight="true" spans="1:13">
      <c r="A136" s="218">
        <f>A135+1</f>
        <v>100</v>
      </c>
      <c r="B136" s="343" t="s">
        <v>305</v>
      </c>
      <c r="C136" s="343" t="s">
        <v>306</v>
      </c>
      <c r="D136" s="343" t="s">
        <v>307</v>
      </c>
      <c r="E136" s="343" t="s">
        <v>54</v>
      </c>
      <c r="F136" s="366">
        <v>943</v>
      </c>
      <c r="G136" s="366">
        <v>943</v>
      </c>
      <c r="H136" s="366"/>
      <c r="I136" s="366"/>
      <c r="J136" s="366"/>
      <c r="K136" s="366"/>
      <c r="L136" s="366">
        <v>0</v>
      </c>
      <c r="M136" s="343" t="s">
        <v>304</v>
      </c>
    </row>
    <row r="137" ht="21" customHeight="true" spans="1:13">
      <c r="A137" s="218">
        <f t="shared" ref="A137:A145" si="9">A136+1</f>
        <v>101</v>
      </c>
      <c r="B137" s="343" t="s">
        <v>308</v>
      </c>
      <c r="C137" s="343" t="s">
        <v>309</v>
      </c>
      <c r="D137" s="343" t="s">
        <v>310</v>
      </c>
      <c r="E137" s="343" t="s">
        <v>54</v>
      </c>
      <c r="F137" s="366">
        <v>1102</v>
      </c>
      <c r="G137" s="366">
        <v>1000</v>
      </c>
      <c r="H137" s="366"/>
      <c r="I137" s="366"/>
      <c r="J137" s="366"/>
      <c r="K137" s="366"/>
      <c r="L137" s="366">
        <v>102</v>
      </c>
      <c r="M137" s="343" t="s">
        <v>304</v>
      </c>
    </row>
    <row r="138" ht="21" customHeight="true" spans="1:13">
      <c r="A138" s="218">
        <f t="shared" si="9"/>
        <v>102</v>
      </c>
      <c r="B138" s="343" t="s">
        <v>311</v>
      </c>
      <c r="C138" s="343" t="s">
        <v>312</v>
      </c>
      <c r="D138" s="343" t="s">
        <v>313</v>
      </c>
      <c r="E138" s="343" t="s">
        <v>91</v>
      </c>
      <c r="F138" s="366">
        <v>680</v>
      </c>
      <c r="G138" s="366">
        <v>680</v>
      </c>
      <c r="H138" s="366"/>
      <c r="I138" s="366"/>
      <c r="J138" s="366"/>
      <c r="K138" s="366"/>
      <c r="L138" s="366">
        <v>0</v>
      </c>
      <c r="M138" s="343" t="s">
        <v>314</v>
      </c>
    </row>
    <row r="139" ht="21" customHeight="true" spans="1:13">
      <c r="A139" s="218">
        <f t="shared" si="9"/>
        <v>103</v>
      </c>
      <c r="B139" s="343" t="s">
        <v>315</v>
      </c>
      <c r="C139" s="343" t="s">
        <v>316</v>
      </c>
      <c r="D139" s="343" t="s">
        <v>310</v>
      </c>
      <c r="E139" s="343" t="s">
        <v>91</v>
      </c>
      <c r="F139" s="366">
        <v>15000</v>
      </c>
      <c r="G139" s="366">
        <v>10000</v>
      </c>
      <c r="H139" s="366">
        <v>2000</v>
      </c>
      <c r="I139" s="366">
        <v>2000</v>
      </c>
      <c r="J139" s="366"/>
      <c r="K139" s="366"/>
      <c r="L139" s="366">
        <v>1000</v>
      </c>
      <c r="M139" s="343" t="s">
        <v>317</v>
      </c>
    </row>
    <row r="140" ht="21" customHeight="true" spans="1:13">
      <c r="A140" s="218">
        <f t="shared" si="9"/>
        <v>104</v>
      </c>
      <c r="B140" s="343" t="s">
        <v>318</v>
      </c>
      <c r="C140" s="343" t="s">
        <v>319</v>
      </c>
      <c r="D140" s="343" t="s">
        <v>320</v>
      </c>
      <c r="E140" s="343" t="s">
        <v>91</v>
      </c>
      <c r="F140" s="366">
        <v>800</v>
      </c>
      <c r="G140" s="366">
        <v>500</v>
      </c>
      <c r="H140" s="366">
        <v>300</v>
      </c>
      <c r="I140" s="366"/>
      <c r="J140" s="366"/>
      <c r="K140" s="366"/>
      <c r="L140" s="366">
        <v>0</v>
      </c>
      <c r="M140" s="343" t="s">
        <v>321</v>
      </c>
    </row>
    <row r="141" ht="21" customHeight="true" spans="1:13">
      <c r="A141" s="218">
        <f t="shared" si="9"/>
        <v>105</v>
      </c>
      <c r="B141" s="343" t="s">
        <v>322</v>
      </c>
      <c r="C141" s="343" t="s">
        <v>323</v>
      </c>
      <c r="D141" s="343" t="s">
        <v>313</v>
      </c>
      <c r="E141" s="343" t="s">
        <v>324</v>
      </c>
      <c r="F141" s="366">
        <v>800</v>
      </c>
      <c r="G141" s="366">
        <v>800</v>
      </c>
      <c r="H141" s="366"/>
      <c r="I141" s="366"/>
      <c r="J141" s="366"/>
      <c r="K141" s="366"/>
      <c r="L141" s="366">
        <v>0</v>
      </c>
      <c r="M141" s="343" t="s">
        <v>325</v>
      </c>
    </row>
    <row r="142" ht="21" customHeight="true" spans="1:13">
      <c r="A142" s="218">
        <f t="shared" si="9"/>
        <v>106</v>
      </c>
      <c r="B142" s="343" t="s">
        <v>326</v>
      </c>
      <c r="C142" s="343" t="s">
        <v>327</v>
      </c>
      <c r="D142" s="343" t="s">
        <v>328</v>
      </c>
      <c r="E142" s="343" t="s">
        <v>33</v>
      </c>
      <c r="F142" s="366">
        <v>2730</v>
      </c>
      <c r="G142" s="366">
        <v>2000</v>
      </c>
      <c r="H142" s="366">
        <v>700</v>
      </c>
      <c r="I142" s="366"/>
      <c r="J142" s="366"/>
      <c r="K142" s="366"/>
      <c r="L142" s="366">
        <v>30</v>
      </c>
      <c r="M142" s="343" t="s">
        <v>317</v>
      </c>
    </row>
    <row r="143" ht="21" customHeight="true" spans="1:13">
      <c r="A143" s="218">
        <f t="shared" si="9"/>
        <v>107</v>
      </c>
      <c r="B143" s="343" t="s">
        <v>329</v>
      </c>
      <c r="C143" s="343" t="s">
        <v>330</v>
      </c>
      <c r="D143" s="343" t="s">
        <v>331</v>
      </c>
      <c r="E143" s="343" t="s">
        <v>332</v>
      </c>
      <c r="F143" s="366">
        <v>15000</v>
      </c>
      <c r="G143" s="366">
        <v>5000</v>
      </c>
      <c r="H143" s="366">
        <v>3000</v>
      </c>
      <c r="I143" s="366">
        <v>1000</v>
      </c>
      <c r="J143" s="366"/>
      <c r="K143" s="366"/>
      <c r="L143" s="366">
        <v>6000</v>
      </c>
      <c r="M143" s="343" t="s">
        <v>317</v>
      </c>
    </row>
    <row r="144" ht="21" customHeight="true" spans="1:13">
      <c r="A144" s="218">
        <f t="shared" si="9"/>
        <v>108</v>
      </c>
      <c r="B144" s="343" t="s">
        <v>333</v>
      </c>
      <c r="C144" s="343" t="s">
        <v>334</v>
      </c>
      <c r="D144" s="343" t="s">
        <v>331</v>
      </c>
      <c r="E144" s="343" t="s">
        <v>332</v>
      </c>
      <c r="F144" s="366">
        <v>15000</v>
      </c>
      <c r="G144" s="366">
        <v>10000</v>
      </c>
      <c r="H144" s="366">
        <v>4500</v>
      </c>
      <c r="I144" s="366"/>
      <c r="J144" s="366"/>
      <c r="K144" s="366"/>
      <c r="L144" s="366">
        <v>500</v>
      </c>
      <c r="M144" s="343" t="s">
        <v>317</v>
      </c>
    </row>
    <row r="145" ht="21" customHeight="true" spans="1:13">
      <c r="A145" s="218">
        <f t="shared" si="9"/>
        <v>109</v>
      </c>
      <c r="B145" s="343" t="s">
        <v>335</v>
      </c>
      <c r="C145" s="343" t="s">
        <v>336</v>
      </c>
      <c r="D145" s="343" t="s">
        <v>310</v>
      </c>
      <c r="E145" s="343" t="s">
        <v>332</v>
      </c>
      <c r="F145" s="366">
        <v>1000</v>
      </c>
      <c r="G145" s="366">
        <v>1000</v>
      </c>
      <c r="H145" s="366"/>
      <c r="I145" s="366"/>
      <c r="J145" s="366"/>
      <c r="K145" s="366"/>
      <c r="L145" s="366">
        <v>0</v>
      </c>
      <c r="M145" s="343" t="s">
        <v>337</v>
      </c>
    </row>
    <row r="146" ht="21" customHeight="true" spans="1:13">
      <c r="A146" s="218" t="s">
        <v>102</v>
      </c>
      <c r="B146" s="236" t="s">
        <v>338</v>
      </c>
      <c r="C146" s="236"/>
      <c r="D146" s="236"/>
      <c r="E146" s="284"/>
      <c r="F146" s="218"/>
      <c r="G146" s="218"/>
      <c r="H146" s="218"/>
      <c r="I146" s="218"/>
      <c r="J146" s="218"/>
      <c r="K146" s="218"/>
      <c r="L146" s="218"/>
      <c r="M146" s="284"/>
    </row>
    <row r="147" s="212" customFormat="true" ht="33.95" customHeight="true" spans="1:13">
      <c r="A147" s="218">
        <f>A145+1</f>
        <v>110</v>
      </c>
      <c r="B147" s="343" t="s">
        <v>339</v>
      </c>
      <c r="C147" s="343" t="s">
        <v>340</v>
      </c>
      <c r="D147" s="343" t="s">
        <v>341</v>
      </c>
      <c r="E147" s="366" t="s">
        <v>91</v>
      </c>
      <c r="F147" s="366">
        <v>4900</v>
      </c>
      <c r="G147" s="366"/>
      <c r="H147" s="366">
        <v>2940</v>
      </c>
      <c r="I147" s="366"/>
      <c r="J147" s="366"/>
      <c r="K147" s="366"/>
      <c r="L147" s="366">
        <v>1960</v>
      </c>
      <c r="M147" s="343" t="s">
        <v>197</v>
      </c>
    </row>
    <row r="148" ht="21" customHeight="true" spans="1:13">
      <c r="A148" s="218" t="s">
        <v>104</v>
      </c>
      <c r="B148" s="236" t="s">
        <v>342</v>
      </c>
      <c r="C148" s="236"/>
      <c r="D148" s="236"/>
      <c r="E148" s="284"/>
      <c r="F148" s="218"/>
      <c r="G148" s="218"/>
      <c r="H148" s="218"/>
      <c r="I148" s="218"/>
      <c r="J148" s="218"/>
      <c r="K148" s="218"/>
      <c r="L148" s="218"/>
      <c r="M148" s="284"/>
    </row>
    <row r="149" ht="21" customHeight="true" spans="1:13">
      <c r="A149" s="218">
        <f>A147+1</f>
        <v>111</v>
      </c>
      <c r="B149" s="236"/>
      <c r="C149" s="236"/>
      <c r="D149" s="236"/>
      <c r="E149" s="284"/>
      <c r="F149" s="218"/>
      <c r="G149" s="218"/>
      <c r="H149" s="218"/>
      <c r="I149" s="218"/>
      <c r="J149" s="218"/>
      <c r="K149" s="218"/>
      <c r="L149" s="218"/>
      <c r="M149" s="284"/>
    </row>
    <row r="150" ht="21" customHeight="true" spans="1:13">
      <c r="A150" s="218" t="s">
        <v>106</v>
      </c>
      <c r="B150" s="297" t="s">
        <v>343</v>
      </c>
      <c r="C150" s="236" t="s">
        <v>344</v>
      </c>
      <c r="D150" s="236"/>
      <c r="E150" s="284"/>
      <c r="F150" s="218"/>
      <c r="G150" s="218"/>
      <c r="H150" s="218"/>
      <c r="I150" s="218"/>
      <c r="J150" s="218"/>
      <c r="K150" s="218"/>
      <c r="L150" s="218"/>
      <c r="M150" s="284"/>
    </row>
    <row r="151" ht="40.5" spans="1:13">
      <c r="A151" s="218">
        <f>A149+1</f>
        <v>112</v>
      </c>
      <c r="B151" s="297" t="s">
        <v>345</v>
      </c>
      <c r="C151" s="298" t="s">
        <v>346</v>
      </c>
      <c r="D151" s="236"/>
      <c r="E151" s="284" t="s">
        <v>33</v>
      </c>
      <c r="F151" s="218">
        <v>12112</v>
      </c>
      <c r="G151" s="218"/>
      <c r="H151" s="218"/>
      <c r="I151" s="218"/>
      <c r="J151" s="218"/>
      <c r="K151" s="218"/>
      <c r="L151" s="218"/>
      <c r="M151" s="284"/>
    </row>
    <row r="152" ht="21" customHeight="true" spans="1:13">
      <c r="A152" s="218">
        <f>A151+1</f>
        <v>113</v>
      </c>
      <c r="B152" s="297" t="s">
        <v>347</v>
      </c>
      <c r="C152" s="236" t="s">
        <v>348</v>
      </c>
      <c r="D152" s="236"/>
      <c r="E152" s="284" t="s">
        <v>33</v>
      </c>
      <c r="F152" s="218">
        <v>30000</v>
      </c>
      <c r="G152" s="218"/>
      <c r="H152" s="218"/>
      <c r="I152" s="218"/>
      <c r="J152" s="218"/>
      <c r="K152" s="218"/>
      <c r="L152" s="218"/>
      <c r="M152" s="284"/>
    </row>
    <row r="153" ht="21" customHeight="true" spans="1:13">
      <c r="A153" s="218">
        <f t="shared" ref="A153:A155" si="10">A152+1</f>
        <v>114</v>
      </c>
      <c r="B153" s="297" t="s">
        <v>349</v>
      </c>
      <c r="C153" s="236" t="s">
        <v>350</v>
      </c>
      <c r="D153" s="236"/>
      <c r="E153" s="284" t="s">
        <v>33</v>
      </c>
      <c r="F153" s="218">
        <v>26832</v>
      </c>
      <c r="G153" s="218"/>
      <c r="H153" s="218"/>
      <c r="I153" s="218"/>
      <c r="J153" s="218"/>
      <c r="K153" s="218"/>
      <c r="L153" s="218"/>
      <c r="M153" s="284"/>
    </row>
    <row r="154" ht="21" customHeight="true" spans="1:13">
      <c r="A154" s="218">
        <f t="shared" si="10"/>
        <v>115</v>
      </c>
      <c r="B154" s="297" t="s">
        <v>351</v>
      </c>
      <c r="C154" s="236" t="s">
        <v>352</v>
      </c>
      <c r="D154" s="236"/>
      <c r="E154" s="284" t="s">
        <v>33</v>
      </c>
      <c r="F154" s="218">
        <v>1248</v>
      </c>
      <c r="G154" s="218"/>
      <c r="H154" s="218"/>
      <c r="I154" s="218"/>
      <c r="J154" s="218"/>
      <c r="K154" s="218"/>
      <c r="L154" s="218"/>
      <c r="M154" s="284"/>
    </row>
    <row r="155" ht="27" spans="1:13">
      <c r="A155" s="218">
        <f t="shared" si="10"/>
        <v>116</v>
      </c>
      <c r="B155" s="297" t="s">
        <v>353</v>
      </c>
      <c r="C155" s="298" t="s">
        <v>354</v>
      </c>
      <c r="D155" s="236"/>
      <c r="E155" s="284"/>
      <c r="F155" s="218">
        <v>20000</v>
      </c>
      <c r="G155" s="218"/>
      <c r="H155" s="218"/>
      <c r="I155" s="218"/>
      <c r="J155" s="218"/>
      <c r="K155" s="218"/>
      <c r="L155" s="218"/>
      <c r="M155" s="284"/>
    </row>
    <row r="156" ht="67.5" spans="1:13">
      <c r="A156" s="218" t="s">
        <v>108</v>
      </c>
      <c r="B156" s="236" t="s">
        <v>355</v>
      </c>
      <c r="C156" s="298" t="s">
        <v>356</v>
      </c>
      <c r="D156" s="298"/>
      <c r="E156" s="284"/>
      <c r="F156" s="218"/>
      <c r="G156" s="218"/>
      <c r="H156" s="218"/>
      <c r="I156" s="218"/>
      <c r="J156" s="218"/>
      <c r="K156" s="218"/>
      <c r="L156" s="218"/>
      <c r="M156" s="284"/>
    </row>
    <row r="157" ht="27" spans="1:13">
      <c r="A157" s="218">
        <f>A155+1</f>
        <v>117</v>
      </c>
      <c r="B157" s="297" t="s">
        <v>357</v>
      </c>
      <c r="C157" s="298" t="s">
        <v>358</v>
      </c>
      <c r="D157" s="236"/>
      <c r="E157" s="284" t="s">
        <v>33</v>
      </c>
      <c r="F157" s="218">
        <v>5000</v>
      </c>
      <c r="G157" s="218"/>
      <c r="H157" s="218"/>
      <c r="I157" s="218"/>
      <c r="J157" s="218"/>
      <c r="K157" s="218"/>
      <c r="L157" s="218"/>
      <c r="M157" s="284"/>
    </row>
    <row r="158" ht="28.5" customHeight="true" spans="1:13">
      <c r="A158" s="218" t="s">
        <v>127</v>
      </c>
      <c r="B158" s="236" t="s">
        <v>359</v>
      </c>
      <c r="C158" s="298"/>
      <c r="D158" s="298"/>
      <c r="E158" s="284"/>
      <c r="F158" s="218"/>
      <c r="G158" s="218"/>
      <c r="H158" s="218"/>
      <c r="I158" s="218"/>
      <c r="J158" s="218"/>
      <c r="K158" s="218"/>
      <c r="L158" s="218"/>
      <c r="M158" s="284"/>
    </row>
    <row r="159" ht="54" spans="1:13">
      <c r="A159" s="218">
        <f>A157+1</f>
        <v>118</v>
      </c>
      <c r="B159" s="343" t="s">
        <v>360</v>
      </c>
      <c r="C159" s="343" t="s">
        <v>361</v>
      </c>
      <c r="D159" s="343" t="s">
        <v>362</v>
      </c>
      <c r="E159" s="366" t="s">
        <v>91</v>
      </c>
      <c r="F159" s="366">
        <v>1050</v>
      </c>
      <c r="G159" s="366"/>
      <c r="H159" s="366">
        <v>1050</v>
      </c>
      <c r="I159" s="366"/>
      <c r="J159" s="366"/>
      <c r="K159" s="366"/>
      <c r="L159" s="366"/>
      <c r="M159" s="343" t="s">
        <v>363</v>
      </c>
    </row>
    <row r="160" ht="54" spans="1:13">
      <c r="A160" s="218">
        <f t="shared" ref="A160" si="11">A159+1</f>
        <v>119</v>
      </c>
      <c r="B160" s="343" t="s">
        <v>360</v>
      </c>
      <c r="C160" s="343" t="s">
        <v>364</v>
      </c>
      <c r="D160" s="343" t="s">
        <v>365</v>
      </c>
      <c r="E160" s="366" t="s">
        <v>91</v>
      </c>
      <c r="F160" s="366">
        <v>4200</v>
      </c>
      <c r="G160" s="366"/>
      <c r="H160" s="366"/>
      <c r="I160" s="366"/>
      <c r="J160" s="366"/>
      <c r="K160" s="366"/>
      <c r="L160" s="366">
        <v>4200</v>
      </c>
      <c r="M160" s="343" t="s">
        <v>197</v>
      </c>
    </row>
    <row r="162" s="316" customFormat="true" ht="44.1" customHeight="true" spans="1:25">
      <c r="A162" s="325">
        <v>32</v>
      </c>
      <c r="B162" s="341" t="s">
        <v>366</v>
      </c>
      <c r="C162" s="342" t="s">
        <v>367</v>
      </c>
      <c r="D162" s="341" t="s">
        <v>368</v>
      </c>
      <c r="E162" s="341"/>
      <c r="F162" s="342">
        <v>9600</v>
      </c>
      <c r="G162" s="342">
        <v>1000</v>
      </c>
      <c r="H162" s="342" t="s">
        <v>92</v>
      </c>
      <c r="I162" s="342" t="s">
        <v>369</v>
      </c>
      <c r="J162" s="342" t="s">
        <v>92</v>
      </c>
      <c r="K162" s="342" t="s">
        <v>370</v>
      </c>
      <c r="L162" s="342"/>
      <c r="M162" s="369" t="s">
        <v>371</v>
      </c>
      <c r="N162" s="341"/>
      <c r="O162" s="341"/>
      <c r="P162" s="341"/>
      <c r="Q162" s="341"/>
      <c r="R162" s="341"/>
      <c r="S162" s="370"/>
      <c r="T162" s="370"/>
      <c r="U162" s="370"/>
      <c r="V162" s="341"/>
      <c r="W162" s="341"/>
      <c r="X162" s="341"/>
      <c r="Y162" s="349"/>
    </row>
    <row r="163" s="316" customFormat="true" ht="35.1" customHeight="true" spans="1:25">
      <c r="A163" s="325">
        <v>40</v>
      </c>
      <c r="B163" s="327" t="s">
        <v>372</v>
      </c>
      <c r="C163" s="327" t="s">
        <v>373</v>
      </c>
      <c r="D163" s="327" t="s">
        <v>374</v>
      </c>
      <c r="E163" s="342" t="s">
        <v>33</v>
      </c>
      <c r="F163" s="342">
        <v>2500</v>
      </c>
      <c r="G163" s="342"/>
      <c r="H163" s="342">
        <v>0</v>
      </c>
      <c r="I163" s="342">
        <v>0</v>
      </c>
      <c r="J163" s="342">
        <v>2500</v>
      </c>
      <c r="K163" s="342">
        <v>0</v>
      </c>
      <c r="L163" s="342">
        <v>0</v>
      </c>
      <c r="M163" s="327"/>
      <c r="N163" s="327"/>
      <c r="O163" s="327"/>
      <c r="P163" s="327"/>
      <c r="Q163" s="327"/>
      <c r="R163" s="327"/>
      <c r="S163" s="327"/>
      <c r="T163" s="327"/>
      <c r="U163" s="327"/>
      <c r="V163" s="327"/>
      <c r="W163" s="327"/>
      <c r="X163" s="327"/>
      <c r="Y163" s="349"/>
    </row>
  </sheetData>
  <mergeCells count="13">
    <mergeCell ref="A1:L1"/>
    <mergeCell ref="F2:L2"/>
    <mergeCell ref="A5:B5"/>
    <mergeCell ref="A81:B81"/>
    <mergeCell ref="A108:B108"/>
    <mergeCell ref="A114:B114"/>
    <mergeCell ref="A126:B126"/>
    <mergeCell ref="A2:A3"/>
    <mergeCell ref="B2:B3"/>
    <mergeCell ref="C2:C3"/>
    <mergeCell ref="D2:D3"/>
    <mergeCell ref="E2:E3"/>
    <mergeCell ref="M2:M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116"/>
  <sheetViews>
    <sheetView topLeftCell="A46" workbookViewId="0">
      <selection activeCell="B13" sqref="B13"/>
    </sheetView>
  </sheetViews>
  <sheetFormatPr defaultColWidth="9" defaultRowHeight="13.5"/>
  <cols>
    <col min="1" max="1" width="7" style="213" customWidth="true"/>
    <col min="2" max="2" width="33.5" style="214" customWidth="true"/>
    <col min="3" max="3" width="59.875" style="214" customWidth="true"/>
    <col min="4" max="4" width="13.25" style="214" customWidth="true"/>
    <col min="5" max="5" width="10.5" style="215" customWidth="true"/>
    <col min="6" max="6" width="18.625" style="213" customWidth="true"/>
    <col min="7" max="7" width="8.625" style="213" customWidth="true"/>
    <col min="8" max="8" width="10.125" style="213" customWidth="true"/>
    <col min="9" max="9" width="6.5" style="213" customWidth="true"/>
    <col min="10" max="10" width="7.25" style="213" customWidth="true"/>
    <col min="11" max="11" width="8.875" style="213" customWidth="true"/>
    <col min="12" max="12" width="8.625" style="213" customWidth="true"/>
    <col min="13" max="13" width="32.5" style="215" customWidth="true"/>
    <col min="14" max="16384" width="9" style="215"/>
  </cols>
  <sheetData>
    <row r="1" ht="36.75" customHeight="true" spans="1:12">
      <c r="A1" s="216" t="s">
        <v>0</v>
      </c>
      <c r="B1" s="216"/>
      <c r="C1" s="216"/>
      <c r="D1" s="216"/>
      <c r="E1" s="216"/>
      <c r="F1" s="216"/>
      <c r="G1" s="216"/>
      <c r="H1" s="216"/>
      <c r="I1" s="216"/>
      <c r="J1" s="216"/>
      <c r="K1" s="216"/>
      <c r="L1" s="216"/>
    </row>
    <row r="2" s="202" customFormat="true" ht="29.25" customHeight="true" spans="1:13">
      <c r="A2" s="217" t="s">
        <v>1</v>
      </c>
      <c r="B2" s="218" t="s">
        <v>2</v>
      </c>
      <c r="C2" s="218" t="s">
        <v>3</v>
      </c>
      <c r="D2" s="218" t="s">
        <v>4</v>
      </c>
      <c r="E2" s="218" t="s">
        <v>5</v>
      </c>
      <c r="F2" s="218" t="s">
        <v>6</v>
      </c>
      <c r="G2" s="218"/>
      <c r="H2" s="218"/>
      <c r="I2" s="218"/>
      <c r="J2" s="218"/>
      <c r="K2" s="218"/>
      <c r="L2" s="218"/>
      <c r="M2" s="283" t="s">
        <v>7</v>
      </c>
    </row>
    <row r="3" s="202" customFormat="true" ht="33.75" customHeight="true" spans="1:13">
      <c r="A3" s="219"/>
      <c r="B3" s="218"/>
      <c r="C3" s="218"/>
      <c r="D3" s="218"/>
      <c r="E3" s="218"/>
      <c r="F3" s="261" t="s">
        <v>8</v>
      </c>
      <c r="G3" s="261" t="s">
        <v>9</v>
      </c>
      <c r="H3" s="261" t="s">
        <v>375</v>
      </c>
      <c r="I3" s="261" t="s">
        <v>11</v>
      </c>
      <c r="J3" s="261" t="s">
        <v>12</v>
      </c>
      <c r="K3" s="261" t="s">
        <v>13</v>
      </c>
      <c r="L3" s="261" t="s">
        <v>14</v>
      </c>
      <c r="M3" s="283"/>
    </row>
    <row r="4" s="202" customFormat="true" ht="29.25" customHeight="true" spans="1:13">
      <c r="A4" s="219"/>
      <c r="B4" s="220"/>
      <c r="C4" s="218"/>
      <c r="D4" s="218"/>
      <c r="E4" s="218"/>
      <c r="F4" s="261">
        <f>SUM(F5:F103)</f>
        <v>4597274</v>
      </c>
      <c r="G4" s="261"/>
      <c r="H4" s="261"/>
      <c r="I4" s="261"/>
      <c r="J4" s="261"/>
      <c r="K4" s="261"/>
      <c r="L4" s="261"/>
      <c r="M4" s="283"/>
    </row>
    <row r="5" s="203" customFormat="true" ht="21.75" customHeight="true" spans="1:13">
      <c r="A5" s="221" t="s">
        <v>376</v>
      </c>
      <c r="B5" s="222"/>
      <c r="C5" s="223"/>
      <c r="D5" s="223"/>
      <c r="E5" s="262"/>
      <c r="F5" s="246">
        <f>SUM(F6:F30)</f>
        <v>510338</v>
      </c>
      <c r="G5" s="246">
        <f>SUM(G6:G30)</f>
        <v>66000</v>
      </c>
      <c r="H5" s="246">
        <f t="shared" ref="H5:L5" si="0">SUM(H6:H30)</f>
        <v>75200</v>
      </c>
      <c r="I5" s="246">
        <f t="shared" si="0"/>
        <v>17000</v>
      </c>
      <c r="J5" s="246">
        <f t="shared" si="0"/>
        <v>14500</v>
      </c>
      <c r="K5" s="246">
        <f t="shared" si="0"/>
        <v>219338</v>
      </c>
      <c r="L5" s="246">
        <f t="shared" si="0"/>
        <v>118300</v>
      </c>
      <c r="M5" s="262"/>
    </row>
    <row r="6" ht="20.25" customHeight="true" spans="1:13">
      <c r="A6" s="218">
        <v>1</v>
      </c>
      <c r="B6" s="224" t="s">
        <v>34</v>
      </c>
      <c r="C6" s="224" t="s">
        <v>35</v>
      </c>
      <c r="D6" s="224" t="s">
        <v>36</v>
      </c>
      <c r="E6" s="263" t="s">
        <v>33</v>
      </c>
      <c r="F6" s="263">
        <v>4000</v>
      </c>
      <c r="G6" s="263">
        <v>1000</v>
      </c>
      <c r="H6" s="263">
        <v>1000</v>
      </c>
      <c r="I6" s="263">
        <v>500</v>
      </c>
      <c r="J6" s="263"/>
      <c r="K6" s="263">
        <v>1500</v>
      </c>
      <c r="L6" s="263"/>
      <c r="M6" s="224" t="s">
        <v>37</v>
      </c>
    </row>
    <row r="7" ht="37.5" customHeight="true" spans="1:13">
      <c r="A7" s="225">
        <f t="shared" ref="A7:A14" si="1">A6+1</f>
        <v>2</v>
      </c>
      <c r="B7" s="224" t="s">
        <v>38</v>
      </c>
      <c r="C7" s="224" t="s">
        <v>39</v>
      </c>
      <c r="D7" s="224" t="s">
        <v>40</v>
      </c>
      <c r="E7" s="263" t="s">
        <v>33</v>
      </c>
      <c r="F7" s="263">
        <v>5000</v>
      </c>
      <c r="G7" s="263">
        <v>1000</v>
      </c>
      <c r="H7" s="263">
        <v>2000</v>
      </c>
      <c r="I7" s="263">
        <v>500</v>
      </c>
      <c r="J7" s="263"/>
      <c r="K7" s="263">
        <v>1200</v>
      </c>
      <c r="L7" s="263">
        <v>300</v>
      </c>
      <c r="M7" s="224" t="s">
        <v>37</v>
      </c>
    </row>
    <row r="8" s="204" customFormat="true" ht="40.5" spans="1:13">
      <c r="A8" s="225">
        <f t="shared" si="1"/>
        <v>3</v>
      </c>
      <c r="B8" s="226" t="s">
        <v>41</v>
      </c>
      <c r="C8" s="226" t="s">
        <v>42</v>
      </c>
      <c r="D8" s="226" t="s">
        <v>43</v>
      </c>
      <c r="E8" s="264" t="s">
        <v>33</v>
      </c>
      <c r="F8" s="264">
        <v>20000</v>
      </c>
      <c r="G8" s="264">
        <v>2000</v>
      </c>
      <c r="H8" s="264">
        <v>3000</v>
      </c>
      <c r="I8" s="264">
        <v>1000</v>
      </c>
      <c r="J8" s="264">
        <v>2000</v>
      </c>
      <c r="K8" s="264">
        <v>8000</v>
      </c>
      <c r="L8" s="264">
        <v>4000</v>
      </c>
      <c r="M8" s="226" t="s">
        <v>44</v>
      </c>
    </row>
    <row r="9" ht="33" customHeight="true" spans="1:13">
      <c r="A9" s="225">
        <f t="shared" si="1"/>
        <v>4</v>
      </c>
      <c r="B9" s="224" t="s">
        <v>377</v>
      </c>
      <c r="C9" s="224" t="s">
        <v>46</v>
      </c>
      <c r="D9" s="224" t="s">
        <v>47</v>
      </c>
      <c r="E9" s="263" t="s">
        <v>33</v>
      </c>
      <c r="F9" s="263">
        <v>10000</v>
      </c>
      <c r="G9" s="263">
        <v>2000</v>
      </c>
      <c r="H9" s="263">
        <v>1000</v>
      </c>
      <c r="I9" s="263"/>
      <c r="J9" s="263">
        <v>1000</v>
      </c>
      <c r="K9" s="263">
        <v>5000</v>
      </c>
      <c r="L9" s="263">
        <v>1000</v>
      </c>
      <c r="M9" s="224" t="s">
        <v>48</v>
      </c>
    </row>
    <row r="10" ht="27" spans="1:13">
      <c r="A10" s="218">
        <f t="shared" si="1"/>
        <v>5</v>
      </c>
      <c r="B10" s="224" t="s">
        <v>49</v>
      </c>
      <c r="C10" s="224" t="s">
        <v>50</v>
      </c>
      <c r="D10" s="224" t="s">
        <v>43</v>
      </c>
      <c r="E10" s="263" t="s">
        <v>33</v>
      </c>
      <c r="F10" s="263">
        <v>40000</v>
      </c>
      <c r="G10" s="263">
        <v>5000</v>
      </c>
      <c r="H10" s="263">
        <v>5000</v>
      </c>
      <c r="I10" s="263"/>
      <c r="J10" s="263">
        <v>3000</v>
      </c>
      <c r="K10" s="263">
        <v>20000</v>
      </c>
      <c r="L10" s="263">
        <v>7000</v>
      </c>
      <c r="M10" s="224" t="s">
        <v>44</v>
      </c>
    </row>
    <row r="11" ht="29.1" customHeight="true" spans="1:13">
      <c r="A11" s="218">
        <f t="shared" si="1"/>
        <v>6</v>
      </c>
      <c r="B11" s="227" t="s">
        <v>51</v>
      </c>
      <c r="C11" s="228" t="s">
        <v>52</v>
      </c>
      <c r="D11" s="227" t="s">
        <v>53</v>
      </c>
      <c r="E11" s="265" t="s">
        <v>54</v>
      </c>
      <c r="F11" s="265">
        <v>25000</v>
      </c>
      <c r="G11" s="265"/>
      <c r="H11" s="265"/>
      <c r="I11" s="265"/>
      <c r="J11" s="265"/>
      <c r="K11" s="265">
        <v>20000</v>
      </c>
      <c r="L11" s="265">
        <v>5000</v>
      </c>
      <c r="M11" s="284"/>
    </row>
    <row r="12" ht="36.75" customHeight="true" spans="1:13">
      <c r="A12" s="225">
        <f t="shared" si="1"/>
        <v>7</v>
      </c>
      <c r="B12" s="229" t="s">
        <v>378</v>
      </c>
      <c r="C12" s="224" t="s">
        <v>59</v>
      </c>
      <c r="D12" s="224" t="s">
        <v>60</v>
      </c>
      <c r="E12" s="263" t="s">
        <v>33</v>
      </c>
      <c r="F12" s="263">
        <v>50000</v>
      </c>
      <c r="G12" s="263">
        <v>2000</v>
      </c>
      <c r="H12" s="263">
        <v>3000</v>
      </c>
      <c r="I12" s="263">
        <v>3000</v>
      </c>
      <c r="J12" s="263">
        <v>5000</v>
      </c>
      <c r="K12" s="263">
        <v>22000</v>
      </c>
      <c r="L12" s="263">
        <v>15000</v>
      </c>
      <c r="M12" s="224" t="s">
        <v>44</v>
      </c>
    </row>
    <row r="13" ht="33" customHeight="true" spans="1:13">
      <c r="A13" s="225">
        <f t="shared" si="1"/>
        <v>8</v>
      </c>
      <c r="B13" s="224" t="s">
        <v>61</v>
      </c>
      <c r="C13" s="224" t="s">
        <v>62</v>
      </c>
      <c r="D13" s="224" t="s">
        <v>63</v>
      </c>
      <c r="E13" s="263" t="s">
        <v>33</v>
      </c>
      <c r="F13" s="263">
        <v>2000</v>
      </c>
      <c r="G13" s="263">
        <v>500</v>
      </c>
      <c r="H13" s="263">
        <v>700</v>
      </c>
      <c r="I13" s="263"/>
      <c r="J13" s="263"/>
      <c r="K13" s="263">
        <v>800</v>
      </c>
      <c r="L13" s="263"/>
      <c r="M13" s="224" t="s">
        <v>37</v>
      </c>
    </row>
    <row r="14" s="205" customFormat="true" ht="32.1" customHeight="true" spans="1:13">
      <c r="A14" s="230">
        <f t="shared" si="1"/>
        <v>9</v>
      </c>
      <c r="B14" s="231" t="s">
        <v>21</v>
      </c>
      <c r="C14" s="232" t="s">
        <v>22</v>
      </c>
      <c r="D14" s="232" t="s">
        <v>23</v>
      </c>
      <c r="E14" s="266" t="s">
        <v>24</v>
      </c>
      <c r="F14" s="267">
        <v>10000</v>
      </c>
      <c r="G14" s="267"/>
      <c r="H14" s="267"/>
      <c r="I14" s="267"/>
      <c r="J14" s="267"/>
      <c r="K14" s="267">
        <v>10000</v>
      </c>
      <c r="L14" s="267"/>
      <c r="M14" s="282"/>
    </row>
    <row r="15" ht="27" spans="1:13">
      <c r="A15" s="225">
        <f t="shared" ref="A15:A30" si="2">A14+1</f>
        <v>10</v>
      </c>
      <c r="B15" s="224" t="s">
        <v>25</v>
      </c>
      <c r="C15" s="224" t="s">
        <v>26</v>
      </c>
      <c r="D15" s="224" t="s">
        <v>27</v>
      </c>
      <c r="E15" s="263" t="s">
        <v>28</v>
      </c>
      <c r="F15" s="263">
        <v>60000</v>
      </c>
      <c r="G15" s="263"/>
      <c r="H15" s="263"/>
      <c r="I15" s="263"/>
      <c r="J15" s="263"/>
      <c r="K15" s="263"/>
      <c r="L15" s="263">
        <v>60000</v>
      </c>
      <c r="M15" s="224" t="s">
        <v>29</v>
      </c>
    </row>
    <row r="16" s="206" customFormat="true" ht="40.5" spans="1:27">
      <c r="A16" s="225">
        <f t="shared" si="2"/>
        <v>11</v>
      </c>
      <c r="B16" s="231" t="s">
        <v>379</v>
      </c>
      <c r="C16" s="233" t="s">
        <v>380</v>
      </c>
      <c r="D16" s="231"/>
      <c r="E16" s="268" t="s">
        <v>33</v>
      </c>
      <c r="F16" s="230">
        <v>15000</v>
      </c>
      <c r="G16" s="230">
        <v>5000</v>
      </c>
      <c r="H16" s="230">
        <v>2000</v>
      </c>
      <c r="I16" s="230">
        <v>3000</v>
      </c>
      <c r="J16" s="230"/>
      <c r="K16" s="230">
        <v>5000</v>
      </c>
      <c r="L16" s="230"/>
      <c r="M16" s="282"/>
      <c r="N16" s="215"/>
      <c r="O16" s="215"/>
      <c r="P16" s="215"/>
      <c r="Q16" s="215"/>
      <c r="R16" s="215"/>
      <c r="S16" s="215"/>
      <c r="T16" s="215"/>
      <c r="U16" s="215"/>
      <c r="V16" s="215"/>
      <c r="W16" s="215"/>
      <c r="X16" s="215"/>
      <c r="Y16" s="215"/>
      <c r="Z16" s="215"/>
      <c r="AA16" s="215"/>
    </row>
    <row r="17" s="207" customFormat="true" ht="35.1" customHeight="true" spans="1:27">
      <c r="A17" s="225">
        <f t="shared" si="2"/>
        <v>12</v>
      </c>
      <c r="B17" s="234" t="s">
        <v>88</v>
      </c>
      <c r="C17" s="235" t="s">
        <v>89</v>
      </c>
      <c r="D17" s="235" t="s">
        <v>90</v>
      </c>
      <c r="E17" s="269" t="s">
        <v>91</v>
      </c>
      <c r="F17" s="264">
        <v>4000</v>
      </c>
      <c r="G17" s="264">
        <v>2000</v>
      </c>
      <c r="H17" s="264">
        <v>0</v>
      </c>
      <c r="I17" s="264">
        <v>1000</v>
      </c>
      <c r="J17" s="264">
        <v>0</v>
      </c>
      <c r="K17" s="264">
        <v>1000</v>
      </c>
      <c r="L17" s="264">
        <v>0</v>
      </c>
      <c r="M17" s="235"/>
      <c r="N17" s="215"/>
      <c r="O17" s="215"/>
      <c r="P17" s="215"/>
      <c r="Q17" s="215"/>
      <c r="R17" s="215"/>
      <c r="S17" s="215"/>
      <c r="T17" s="215"/>
      <c r="U17" s="215"/>
      <c r="V17" s="215"/>
      <c r="W17" s="215"/>
      <c r="X17" s="215"/>
      <c r="Y17" s="215"/>
      <c r="Z17" s="215"/>
      <c r="AA17" s="215"/>
    </row>
    <row r="18" s="207" customFormat="true" ht="35.1" customHeight="true" spans="1:25">
      <c r="A18" s="225">
        <f t="shared" si="2"/>
        <v>13</v>
      </c>
      <c r="B18" s="235" t="s">
        <v>372</v>
      </c>
      <c r="C18" s="235" t="s">
        <v>373</v>
      </c>
      <c r="D18" s="235" t="s">
        <v>374</v>
      </c>
      <c r="E18" s="249" t="s">
        <v>33</v>
      </c>
      <c r="F18" s="248">
        <v>2500</v>
      </c>
      <c r="G18" s="249"/>
      <c r="H18" s="248">
        <v>0</v>
      </c>
      <c r="I18" s="248">
        <v>0</v>
      </c>
      <c r="J18" s="248">
        <v>2500</v>
      </c>
      <c r="K18" s="248">
        <v>0</v>
      </c>
      <c r="L18" s="248">
        <v>0</v>
      </c>
      <c r="M18" s="235"/>
      <c r="N18" s="235"/>
      <c r="O18" s="235"/>
      <c r="P18" s="235"/>
      <c r="Q18" s="235"/>
      <c r="R18" s="235"/>
      <c r="S18" s="235"/>
      <c r="T18" s="235"/>
      <c r="U18" s="235"/>
      <c r="V18" s="235"/>
      <c r="W18" s="235"/>
      <c r="X18" s="235"/>
      <c r="Y18" s="288"/>
    </row>
    <row r="19" ht="20.25" customHeight="true" spans="1:13">
      <c r="A19" s="225">
        <f t="shared" si="2"/>
        <v>14</v>
      </c>
      <c r="B19" s="224" t="s">
        <v>30</v>
      </c>
      <c r="C19" s="224" t="s">
        <v>31</v>
      </c>
      <c r="D19" s="224" t="s">
        <v>32</v>
      </c>
      <c r="E19" s="263" t="s">
        <v>33</v>
      </c>
      <c r="F19" s="263">
        <v>40000</v>
      </c>
      <c r="G19" s="263">
        <v>8000</v>
      </c>
      <c r="H19" s="263">
        <v>10000</v>
      </c>
      <c r="I19" s="263">
        <v>3000</v>
      </c>
      <c r="J19" s="263"/>
      <c r="K19" s="263">
        <v>15000</v>
      </c>
      <c r="L19" s="263">
        <v>4000</v>
      </c>
      <c r="M19" s="224"/>
    </row>
    <row r="20" ht="30" customHeight="true" spans="1:13">
      <c r="A20" s="225">
        <f t="shared" si="2"/>
        <v>15</v>
      </c>
      <c r="B20" s="224" t="s">
        <v>64</v>
      </c>
      <c r="C20" s="224" t="s">
        <v>65</v>
      </c>
      <c r="D20" s="224" t="s">
        <v>32</v>
      </c>
      <c r="E20" s="263" t="s">
        <v>33</v>
      </c>
      <c r="F20" s="263">
        <v>28000</v>
      </c>
      <c r="G20" s="263">
        <v>5000</v>
      </c>
      <c r="H20" s="263">
        <v>8000</v>
      </c>
      <c r="I20" s="263"/>
      <c r="J20" s="263"/>
      <c r="K20" s="263">
        <v>12000</v>
      </c>
      <c r="L20" s="263">
        <v>3000</v>
      </c>
      <c r="M20" s="224" t="s">
        <v>66</v>
      </c>
    </row>
    <row r="21" ht="27" spans="1:13">
      <c r="A21" s="225">
        <f t="shared" si="2"/>
        <v>16</v>
      </c>
      <c r="B21" s="224" t="s">
        <v>381</v>
      </c>
      <c r="C21" s="224" t="s">
        <v>68</v>
      </c>
      <c r="D21" s="224" t="s">
        <v>32</v>
      </c>
      <c r="E21" s="263" t="s">
        <v>33</v>
      </c>
      <c r="F21" s="263">
        <v>30000</v>
      </c>
      <c r="G21" s="263">
        <v>5000</v>
      </c>
      <c r="H21" s="263">
        <v>7000</v>
      </c>
      <c r="I21" s="263">
        <v>1000</v>
      </c>
      <c r="J21" s="263"/>
      <c r="K21" s="263">
        <v>12000</v>
      </c>
      <c r="L21" s="263">
        <v>5000</v>
      </c>
      <c r="M21" s="224"/>
    </row>
    <row r="22" ht="38.25" customHeight="true" spans="1:13">
      <c r="A22" s="225">
        <f t="shared" si="2"/>
        <v>17</v>
      </c>
      <c r="B22" s="224" t="s">
        <v>382</v>
      </c>
      <c r="C22" s="224" t="s">
        <v>70</v>
      </c>
      <c r="D22" s="224" t="s">
        <v>40</v>
      </c>
      <c r="E22" s="263" t="s">
        <v>33</v>
      </c>
      <c r="F22" s="263">
        <v>5000</v>
      </c>
      <c r="G22" s="263">
        <v>1000</v>
      </c>
      <c r="H22" s="263">
        <v>2000</v>
      </c>
      <c r="I22" s="263"/>
      <c r="J22" s="263"/>
      <c r="K22" s="263">
        <v>2000</v>
      </c>
      <c r="L22" s="263"/>
      <c r="M22" s="224" t="s">
        <v>37</v>
      </c>
    </row>
    <row r="23" ht="54.95" customHeight="true" spans="1:13">
      <c r="A23" s="218">
        <f t="shared" si="2"/>
        <v>18</v>
      </c>
      <c r="B23" s="236" t="s">
        <v>71</v>
      </c>
      <c r="C23" s="227" t="s">
        <v>72</v>
      </c>
      <c r="D23" s="227" t="s">
        <v>53</v>
      </c>
      <c r="E23" s="270" t="s">
        <v>33</v>
      </c>
      <c r="F23" s="265">
        <v>50000</v>
      </c>
      <c r="G23" s="265"/>
      <c r="H23" s="265"/>
      <c r="I23" s="265"/>
      <c r="J23" s="265"/>
      <c r="K23" s="265">
        <v>50000</v>
      </c>
      <c r="L23" s="265"/>
      <c r="M23" s="284"/>
    </row>
    <row r="24" ht="94.5" spans="1:13">
      <c r="A24" s="225">
        <f t="shared" si="2"/>
        <v>19</v>
      </c>
      <c r="B24" s="236" t="s">
        <v>73</v>
      </c>
      <c r="C24" s="227" t="s">
        <v>74</v>
      </c>
      <c r="D24" s="227"/>
      <c r="E24" s="270"/>
      <c r="F24" s="265">
        <v>5838</v>
      </c>
      <c r="G24" s="265">
        <v>1500</v>
      </c>
      <c r="H24" s="265">
        <v>1000</v>
      </c>
      <c r="I24" s="265">
        <v>1000</v>
      </c>
      <c r="J24" s="265">
        <v>1000</v>
      </c>
      <c r="K24" s="265">
        <v>1338</v>
      </c>
      <c r="L24" s="265"/>
      <c r="M24" s="284"/>
    </row>
    <row r="25" ht="20.25" customHeight="true" spans="1:13">
      <c r="A25" s="225">
        <f t="shared" si="2"/>
        <v>20</v>
      </c>
      <c r="B25" s="224" t="s">
        <v>75</v>
      </c>
      <c r="C25" s="224" t="s">
        <v>76</v>
      </c>
      <c r="D25" s="224" t="s">
        <v>32</v>
      </c>
      <c r="E25" s="263" t="s">
        <v>33</v>
      </c>
      <c r="F25" s="263">
        <v>6000</v>
      </c>
      <c r="G25" s="263">
        <v>1000</v>
      </c>
      <c r="H25" s="263">
        <v>1500</v>
      </c>
      <c r="I25" s="263"/>
      <c r="J25" s="263"/>
      <c r="K25" s="263">
        <v>3000</v>
      </c>
      <c r="L25" s="263">
        <v>500</v>
      </c>
      <c r="M25" s="224"/>
    </row>
    <row r="26" s="205" customFormat="true" ht="39.75" customHeight="true" spans="1:13">
      <c r="A26" s="225">
        <f t="shared" si="2"/>
        <v>21</v>
      </c>
      <c r="B26" s="233" t="s">
        <v>79</v>
      </c>
      <c r="C26" s="233" t="s">
        <v>80</v>
      </c>
      <c r="D26" s="233" t="s">
        <v>32</v>
      </c>
      <c r="E26" s="271" t="s">
        <v>33</v>
      </c>
      <c r="F26" s="271">
        <v>35000</v>
      </c>
      <c r="G26" s="271">
        <v>9000</v>
      </c>
      <c r="H26" s="271">
        <v>10000</v>
      </c>
      <c r="I26" s="271">
        <v>2000</v>
      </c>
      <c r="J26" s="271"/>
      <c r="K26" s="271">
        <v>8000</v>
      </c>
      <c r="L26" s="271">
        <v>6000</v>
      </c>
      <c r="M26" s="233"/>
    </row>
    <row r="27" ht="36" customHeight="true" spans="1:13">
      <c r="A27" s="225">
        <f t="shared" si="2"/>
        <v>22</v>
      </c>
      <c r="B27" s="224" t="s">
        <v>383</v>
      </c>
      <c r="C27" s="224" t="s">
        <v>82</v>
      </c>
      <c r="D27" s="224" t="s">
        <v>83</v>
      </c>
      <c r="E27" s="263" t="s">
        <v>33</v>
      </c>
      <c r="F27" s="263">
        <v>25000</v>
      </c>
      <c r="G27" s="263">
        <v>7000</v>
      </c>
      <c r="H27" s="263">
        <v>8000</v>
      </c>
      <c r="I27" s="263"/>
      <c r="J27" s="263"/>
      <c r="K27" s="263">
        <v>8000</v>
      </c>
      <c r="L27" s="263">
        <v>2000</v>
      </c>
      <c r="M27" s="224" t="s">
        <v>37</v>
      </c>
    </row>
    <row r="28" ht="39.75" customHeight="true" spans="1:13">
      <c r="A28" s="218">
        <f t="shared" si="2"/>
        <v>23</v>
      </c>
      <c r="B28" s="224" t="s">
        <v>84</v>
      </c>
      <c r="C28" s="224" t="s">
        <v>85</v>
      </c>
      <c r="D28" s="224" t="s">
        <v>40</v>
      </c>
      <c r="E28" s="263" t="s">
        <v>33</v>
      </c>
      <c r="F28" s="263">
        <v>8000</v>
      </c>
      <c r="G28" s="263">
        <v>2000</v>
      </c>
      <c r="H28" s="263">
        <v>2500</v>
      </c>
      <c r="I28" s="263">
        <v>500</v>
      </c>
      <c r="J28" s="263"/>
      <c r="K28" s="263">
        <v>2500</v>
      </c>
      <c r="L28" s="263">
        <v>500</v>
      </c>
      <c r="M28" s="224" t="s">
        <v>37</v>
      </c>
    </row>
    <row r="29" ht="33" customHeight="true" spans="1:13">
      <c r="A29" s="218">
        <f t="shared" si="2"/>
        <v>24</v>
      </c>
      <c r="B29" s="224" t="s">
        <v>384</v>
      </c>
      <c r="C29" s="224" t="s">
        <v>78</v>
      </c>
      <c r="D29" s="224" t="s">
        <v>32</v>
      </c>
      <c r="E29" s="263" t="s">
        <v>33</v>
      </c>
      <c r="F29" s="263">
        <v>5000</v>
      </c>
      <c r="G29" s="263">
        <v>1000</v>
      </c>
      <c r="H29" s="263">
        <v>1500</v>
      </c>
      <c r="I29" s="263">
        <v>500</v>
      </c>
      <c r="J29" s="263"/>
      <c r="K29" s="263">
        <v>1000</v>
      </c>
      <c r="L29" s="263">
        <v>1000</v>
      </c>
      <c r="M29" s="224"/>
    </row>
    <row r="30" s="208" customFormat="true" ht="40.5" customHeight="true" spans="1:13">
      <c r="A30" s="237">
        <f t="shared" si="2"/>
        <v>25</v>
      </c>
      <c r="B30" s="238" t="s">
        <v>124</v>
      </c>
      <c r="C30" s="238" t="s">
        <v>125</v>
      </c>
      <c r="D30" s="238" t="s">
        <v>32</v>
      </c>
      <c r="E30" s="272" t="s">
        <v>33</v>
      </c>
      <c r="F30" s="272">
        <v>25000</v>
      </c>
      <c r="G30" s="272">
        <v>5000</v>
      </c>
      <c r="H30" s="272">
        <v>6000</v>
      </c>
      <c r="I30" s="272"/>
      <c r="J30" s="272"/>
      <c r="K30" s="272">
        <v>10000</v>
      </c>
      <c r="L30" s="272">
        <v>4000</v>
      </c>
      <c r="M30" s="238" t="s">
        <v>126</v>
      </c>
    </row>
    <row r="31" s="203" customFormat="true" ht="33" customHeight="true" spans="1:13">
      <c r="A31" s="221" t="s">
        <v>385</v>
      </c>
      <c r="B31" s="222"/>
      <c r="C31" s="239"/>
      <c r="D31" s="240"/>
      <c r="E31" s="273"/>
      <c r="F31" s="273">
        <f>SUM(F32)</f>
        <v>60000</v>
      </c>
      <c r="G31" s="273">
        <f t="shared" ref="G31:L31" si="3">SUM(G32)</f>
        <v>0</v>
      </c>
      <c r="H31" s="273">
        <f t="shared" si="3"/>
        <v>0</v>
      </c>
      <c r="I31" s="273">
        <f t="shared" si="3"/>
        <v>0</v>
      </c>
      <c r="J31" s="273">
        <f t="shared" si="3"/>
        <v>0</v>
      </c>
      <c r="K31" s="273">
        <f t="shared" si="3"/>
        <v>0</v>
      </c>
      <c r="L31" s="273">
        <f t="shared" si="3"/>
        <v>60000</v>
      </c>
      <c r="M31" s="240"/>
    </row>
    <row r="32" s="205" customFormat="true" ht="36.75" customHeight="true" spans="1:13">
      <c r="A32" s="225">
        <f>A30+1</f>
        <v>26</v>
      </c>
      <c r="B32" s="233" t="s">
        <v>386</v>
      </c>
      <c r="C32" s="233" t="s">
        <v>96</v>
      </c>
      <c r="D32" s="233" t="s">
        <v>32</v>
      </c>
      <c r="E32" s="271" t="s">
        <v>33</v>
      </c>
      <c r="F32" s="271">
        <v>60000</v>
      </c>
      <c r="G32" s="271"/>
      <c r="H32" s="271"/>
      <c r="I32" s="271"/>
      <c r="J32" s="271"/>
      <c r="K32" s="271"/>
      <c r="L32" s="271">
        <v>60000</v>
      </c>
      <c r="M32" s="233"/>
    </row>
    <row r="33" s="209" customFormat="true" ht="28.5" customHeight="true" spans="1:13">
      <c r="A33" s="241" t="s">
        <v>387</v>
      </c>
      <c r="B33" s="242"/>
      <c r="C33" s="243"/>
      <c r="D33" s="243"/>
      <c r="E33" s="274"/>
      <c r="F33" s="275">
        <f>SUM(F34:F46)</f>
        <v>451592</v>
      </c>
      <c r="G33" s="275">
        <f t="shared" ref="G33:L33" si="4">SUM(G34:G46)</f>
        <v>49442</v>
      </c>
      <c r="H33" s="275">
        <f t="shared" si="4"/>
        <v>190300</v>
      </c>
      <c r="I33" s="275">
        <f t="shared" si="4"/>
        <v>3300</v>
      </c>
      <c r="J33" s="275">
        <f t="shared" si="4"/>
        <v>40000</v>
      </c>
      <c r="K33" s="275">
        <f t="shared" si="4"/>
        <v>138750</v>
      </c>
      <c r="L33" s="275">
        <f t="shared" si="4"/>
        <v>29800</v>
      </c>
      <c r="M33" s="274"/>
    </row>
    <row r="34" s="205" customFormat="true" ht="33" customHeight="true" spans="1:13">
      <c r="A34" s="225">
        <f>A32+1</f>
        <v>27</v>
      </c>
      <c r="B34" s="233" t="s">
        <v>388</v>
      </c>
      <c r="C34" s="233" t="s">
        <v>144</v>
      </c>
      <c r="D34" s="233" t="s">
        <v>145</v>
      </c>
      <c r="E34" s="271" t="s">
        <v>33</v>
      </c>
      <c r="F34" s="271">
        <v>50000</v>
      </c>
      <c r="G34" s="271">
        <v>5000</v>
      </c>
      <c r="H34" s="271">
        <v>3000</v>
      </c>
      <c r="I34" s="271">
        <v>3000</v>
      </c>
      <c r="J34" s="271">
        <v>5000</v>
      </c>
      <c r="K34" s="271">
        <v>20000</v>
      </c>
      <c r="L34" s="271">
        <v>14000</v>
      </c>
      <c r="M34" s="233" t="s">
        <v>48</v>
      </c>
    </row>
    <row r="35" s="205" customFormat="true" ht="54" spans="1:13">
      <c r="A35" s="230">
        <f>A34+1</f>
        <v>28</v>
      </c>
      <c r="B35" s="232" t="s">
        <v>153</v>
      </c>
      <c r="C35" s="232" t="s">
        <v>154</v>
      </c>
      <c r="D35" s="233"/>
      <c r="E35" s="276" t="s">
        <v>91</v>
      </c>
      <c r="F35" s="276">
        <v>50000</v>
      </c>
      <c r="G35" s="271"/>
      <c r="H35" s="271">
        <v>50000</v>
      </c>
      <c r="I35" s="271"/>
      <c r="J35" s="271"/>
      <c r="K35" s="271"/>
      <c r="L35" s="271"/>
      <c r="M35" s="268" t="s">
        <v>389</v>
      </c>
    </row>
    <row r="36" s="205" customFormat="true" ht="43.5" customHeight="true" spans="1:13">
      <c r="A36" s="230">
        <f>A35+1</f>
        <v>29</v>
      </c>
      <c r="B36" s="232" t="s">
        <v>390</v>
      </c>
      <c r="C36" s="232" t="s">
        <v>391</v>
      </c>
      <c r="D36" s="233"/>
      <c r="E36" s="276" t="s">
        <v>33</v>
      </c>
      <c r="F36" s="276">
        <v>50000</v>
      </c>
      <c r="G36" s="271"/>
      <c r="H36" s="271">
        <v>50000</v>
      </c>
      <c r="I36" s="271"/>
      <c r="J36" s="271"/>
      <c r="K36" s="271"/>
      <c r="L36" s="271"/>
      <c r="M36" s="268" t="s">
        <v>389</v>
      </c>
    </row>
    <row r="37" s="205" customFormat="true" ht="121.5" spans="1:13">
      <c r="A37" s="230">
        <f t="shared" ref="A37:A43" si="5">A36+1</f>
        <v>30</v>
      </c>
      <c r="B37" s="232" t="s">
        <v>160</v>
      </c>
      <c r="C37" s="232" t="s">
        <v>392</v>
      </c>
      <c r="D37" s="233"/>
      <c r="E37" s="271" t="s">
        <v>24</v>
      </c>
      <c r="F37" s="271">
        <v>30000</v>
      </c>
      <c r="G37" s="271">
        <v>15000</v>
      </c>
      <c r="H37" s="271"/>
      <c r="I37" s="271"/>
      <c r="J37" s="271"/>
      <c r="K37" s="271">
        <v>15000</v>
      </c>
      <c r="L37" s="271"/>
      <c r="M37" s="282"/>
    </row>
    <row r="38" s="205" customFormat="true" ht="40.5" spans="1:13">
      <c r="A38" s="230">
        <f t="shared" si="5"/>
        <v>31</v>
      </c>
      <c r="B38" s="232" t="s">
        <v>162</v>
      </c>
      <c r="C38" s="232" t="s">
        <v>163</v>
      </c>
      <c r="D38" s="233"/>
      <c r="E38" s="271" t="s">
        <v>24</v>
      </c>
      <c r="F38" s="271">
        <v>1000</v>
      </c>
      <c r="G38" s="271">
        <v>500</v>
      </c>
      <c r="H38" s="271"/>
      <c r="I38" s="271"/>
      <c r="J38" s="271"/>
      <c r="K38" s="271">
        <v>200</v>
      </c>
      <c r="L38" s="271">
        <v>300</v>
      </c>
      <c r="M38" s="268" t="s">
        <v>393</v>
      </c>
    </row>
    <row r="39" s="205" customFormat="true" ht="81" spans="1:13">
      <c r="A39" s="230">
        <f t="shared" si="5"/>
        <v>32</v>
      </c>
      <c r="B39" s="232" t="s">
        <v>164</v>
      </c>
      <c r="C39" s="232" t="s">
        <v>394</v>
      </c>
      <c r="D39" s="233"/>
      <c r="E39" s="271" t="s">
        <v>24</v>
      </c>
      <c r="F39" s="271">
        <v>1100</v>
      </c>
      <c r="G39" s="271">
        <v>550</v>
      </c>
      <c r="H39" s="271"/>
      <c r="I39" s="271"/>
      <c r="J39" s="271"/>
      <c r="K39" s="271">
        <v>550</v>
      </c>
      <c r="L39" s="271"/>
      <c r="M39" s="268" t="s">
        <v>393</v>
      </c>
    </row>
    <row r="40" s="205" customFormat="true" spans="1:13">
      <c r="A40" s="230">
        <f t="shared" si="5"/>
        <v>33</v>
      </c>
      <c r="B40" s="232" t="s">
        <v>166</v>
      </c>
      <c r="C40" s="232" t="s">
        <v>167</v>
      </c>
      <c r="D40" s="233"/>
      <c r="E40" s="271" t="s">
        <v>33</v>
      </c>
      <c r="F40" s="271">
        <v>2300</v>
      </c>
      <c r="G40" s="271"/>
      <c r="H40" s="271">
        <v>2300</v>
      </c>
      <c r="I40" s="271"/>
      <c r="J40" s="271"/>
      <c r="K40" s="271"/>
      <c r="L40" s="271"/>
      <c r="M40" s="282" t="s">
        <v>395</v>
      </c>
    </row>
    <row r="41" s="205" customFormat="true" ht="27" customHeight="true" spans="1:13">
      <c r="A41" s="230">
        <f t="shared" si="5"/>
        <v>34</v>
      </c>
      <c r="B41" s="232" t="s">
        <v>168</v>
      </c>
      <c r="C41" s="232" t="s">
        <v>169</v>
      </c>
      <c r="D41" s="233" t="s">
        <v>170</v>
      </c>
      <c r="E41" s="271" t="s">
        <v>24</v>
      </c>
      <c r="F41" s="271">
        <v>100000</v>
      </c>
      <c r="G41" s="271"/>
      <c r="H41" s="271"/>
      <c r="I41" s="271"/>
      <c r="J41" s="271">
        <v>30000</v>
      </c>
      <c r="K41" s="271">
        <v>70000</v>
      </c>
      <c r="L41" s="271"/>
      <c r="M41" s="282"/>
    </row>
    <row r="42" ht="42" customHeight="true" spans="1:13">
      <c r="A42" s="225">
        <f t="shared" si="5"/>
        <v>35</v>
      </c>
      <c r="B42" s="224" t="s">
        <v>171</v>
      </c>
      <c r="C42" s="224" t="s">
        <v>172</v>
      </c>
      <c r="D42" s="224" t="s">
        <v>43</v>
      </c>
      <c r="E42" s="263" t="s">
        <v>33</v>
      </c>
      <c r="F42" s="263">
        <v>60000</v>
      </c>
      <c r="G42" s="263">
        <v>5000</v>
      </c>
      <c r="H42" s="263">
        <v>5000</v>
      </c>
      <c r="I42" s="263"/>
      <c r="J42" s="263">
        <v>5000</v>
      </c>
      <c r="K42" s="263">
        <v>30000</v>
      </c>
      <c r="L42" s="263">
        <v>15000</v>
      </c>
      <c r="M42" s="224" t="s">
        <v>48</v>
      </c>
    </row>
    <row r="43" ht="67.5" spans="1:13">
      <c r="A43" s="225">
        <f t="shared" si="5"/>
        <v>36</v>
      </c>
      <c r="B43" s="244" t="s">
        <v>226</v>
      </c>
      <c r="C43" s="245" t="s">
        <v>396</v>
      </c>
      <c r="D43" s="245"/>
      <c r="E43" s="277" t="s">
        <v>33</v>
      </c>
      <c r="F43" s="276">
        <v>85692</v>
      </c>
      <c r="G43" s="218">
        <f>17292+5000</f>
        <v>22292</v>
      </c>
      <c r="H43" s="218">
        <f>43400+20000</f>
        <v>63400</v>
      </c>
      <c r="I43" s="218"/>
      <c r="J43" s="218"/>
      <c r="K43" s="218"/>
      <c r="L43" s="218"/>
      <c r="M43" s="284"/>
    </row>
    <row r="44" ht="27" spans="1:13">
      <c r="A44" s="225">
        <f t="shared" ref="A44:A46" si="6">A43+1</f>
        <v>37</v>
      </c>
      <c r="B44" s="224" t="s">
        <v>175</v>
      </c>
      <c r="C44" s="224" t="s">
        <v>176</v>
      </c>
      <c r="D44" s="224" t="s">
        <v>177</v>
      </c>
      <c r="E44" s="263" t="s">
        <v>33</v>
      </c>
      <c r="F44" s="263">
        <v>1500</v>
      </c>
      <c r="G44" s="263">
        <v>100</v>
      </c>
      <c r="H44" s="263">
        <v>100</v>
      </c>
      <c r="I44" s="263">
        <v>300</v>
      </c>
      <c r="J44" s="263"/>
      <c r="K44" s="263">
        <v>1000</v>
      </c>
      <c r="L44" s="263"/>
      <c r="M44" s="224" t="s">
        <v>48</v>
      </c>
    </row>
    <row r="45" ht="34.5" customHeight="true" spans="1:13">
      <c r="A45" s="225">
        <f t="shared" si="6"/>
        <v>38</v>
      </c>
      <c r="B45" s="224" t="s">
        <v>178</v>
      </c>
      <c r="C45" s="224" t="s">
        <v>179</v>
      </c>
      <c r="D45" s="224" t="s">
        <v>36</v>
      </c>
      <c r="E45" s="263" t="s">
        <v>33</v>
      </c>
      <c r="F45" s="263">
        <v>5000</v>
      </c>
      <c r="G45" s="263">
        <v>1000</v>
      </c>
      <c r="H45" s="263">
        <v>1500</v>
      </c>
      <c r="I45" s="263"/>
      <c r="J45" s="263"/>
      <c r="K45" s="263">
        <v>2000</v>
      </c>
      <c r="L45" s="263">
        <v>500</v>
      </c>
      <c r="M45" s="224" t="s">
        <v>37</v>
      </c>
    </row>
    <row r="46" ht="34.5" customHeight="true" spans="1:13">
      <c r="A46" s="218">
        <f t="shared" si="6"/>
        <v>39</v>
      </c>
      <c r="B46" s="224" t="s">
        <v>180</v>
      </c>
      <c r="C46" s="224" t="s">
        <v>181</v>
      </c>
      <c r="D46" s="224"/>
      <c r="E46" s="263" t="s">
        <v>33</v>
      </c>
      <c r="F46" s="263">
        <v>15000</v>
      </c>
      <c r="G46" s="263"/>
      <c r="H46" s="263">
        <v>15000</v>
      </c>
      <c r="I46" s="263"/>
      <c r="J46" s="263"/>
      <c r="K46" s="263"/>
      <c r="L46" s="263"/>
      <c r="M46" s="224"/>
    </row>
    <row r="47" s="203" customFormat="true" ht="33" customHeight="true" spans="1:13">
      <c r="A47" s="246" t="s">
        <v>397</v>
      </c>
      <c r="B47" s="246"/>
      <c r="C47" s="239"/>
      <c r="D47" s="240"/>
      <c r="E47" s="273"/>
      <c r="F47" s="278">
        <f>SUM(F48)</f>
        <v>9600</v>
      </c>
      <c r="G47" s="278">
        <f t="shared" ref="G47:L47" si="7">SUM(G48)</f>
        <v>1000</v>
      </c>
      <c r="H47" s="278">
        <f t="shared" si="7"/>
        <v>2000</v>
      </c>
      <c r="I47" s="278">
        <f t="shared" si="7"/>
        <v>600</v>
      </c>
      <c r="J47" s="278">
        <f t="shared" si="7"/>
        <v>2000</v>
      </c>
      <c r="K47" s="278">
        <f t="shared" si="7"/>
        <v>4000</v>
      </c>
      <c r="L47" s="278">
        <f t="shared" si="7"/>
        <v>0</v>
      </c>
      <c r="M47" s="240"/>
    </row>
    <row r="48" s="207" customFormat="true" ht="44.1" customHeight="true" spans="1:25">
      <c r="A48" s="247">
        <f>A46+1</f>
        <v>40</v>
      </c>
      <c r="B48" s="248" t="s">
        <v>366</v>
      </c>
      <c r="C48" s="249" t="s">
        <v>367</v>
      </c>
      <c r="D48" s="248" t="s">
        <v>368</v>
      </c>
      <c r="E48" s="248"/>
      <c r="F48" s="249">
        <v>9600</v>
      </c>
      <c r="G48" s="279">
        <v>1000</v>
      </c>
      <c r="H48" s="279">
        <v>2000</v>
      </c>
      <c r="I48" s="279">
        <v>600</v>
      </c>
      <c r="J48" s="279">
        <v>2000</v>
      </c>
      <c r="K48" s="279">
        <v>4000</v>
      </c>
      <c r="L48" s="279"/>
      <c r="M48" s="285" t="s">
        <v>371</v>
      </c>
      <c r="N48" s="248"/>
      <c r="O48" s="248"/>
      <c r="P48" s="248"/>
      <c r="Q48" s="248"/>
      <c r="R48" s="248"/>
      <c r="S48" s="287"/>
      <c r="T48" s="287"/>
      <c r="U48" s="287"/>
      <c r="V48" s="248"/>
      <c r="W48" s="248"/>
      <c r="X48" s="248"/>
      <c r="Y48" s="288"/>
    </row>
    <row r="49" s="209" customFormat="true" ht="20.25" customHeight="true" spans="1:13">
      <c r="A49" s="241" t="s">
        <v>398</v>
      </c>
      <c r="B49" s="242"/>
      <c r="C49" s="243"/>
      <c r="D49" s="243"/>
      <c r="E49" s="274"/>
      <c r="F49" s="278">
        <f>SUM(F50)</f>
        <v>5000</v>
      </c>
      <c r="G49" s="278">
        <f t="shared" ref="G49:L49" si="8">SUM(G50)</f>
        <v>500</v>
      </c>
      <c r="H49" s="278">
        <f t="shared" si="8"/>
        <v>500</v>
      </c>
      <c r="I49" s="278">
        <f t="shared" si="8"/>
        <v>500</v>
      </c>
      <c r="J49" s="278">
        <f t="shared" si="8"/>
        <v>0</v>
      </c>
      <c r="K49" s="278">
        <f t="shared" si="8"/>
        <v>2500</v>
      </c>
      <c r="L49" s="278">
        <f t="shared" si="8"/>
        <v>1000</v>
      </c>
      <c r="M49" s="274"/>
    </row>
    <row r="50" ht="38.25" customHeight="true" spans="1:13">
      <c r="A50" s="225">
        <f>A48+1</f>
        <v>41</v>
      </c>
      <c r="B50" s="224" t="s">
        <v>99</v>
      </c>
      <c r="C50" s="224" t="s">
        <v>100</v>
      </c>
      <c r="D50" s="224" t="s">
        <v>101</v>
      </c>
      <c r="E50" s="263" t="s">
        <v>33</v>
      </c>
      <c r="F50" s="263">
        <v>5000</v>
      </c>
      <c r="G50" s="263">
        <v>500</v>
      </c>
      <c r="H50" s="263">
        <v>500</v>
      </c>
      <c r="I50" s="263">
        <v>500</v>
      </c>
      <c r="J50" s="263"/>
      <c r="K50" s="263">
        <v>2500</v>
      </c>
      <c r="L50" s="263">
        <v>1000</v>
      </c>
      <c r="M50" s="224" t="s">
        <v>44</v>
      </c>
    </row>
    <row r="51" s="203" customFormat="true" ht="29.1" customHeight="true" spans="1:13">
      <c r="A51" s="250" t="s">
        <v>399</v>
      </c>
      <c r="B51" s="251"/>
      <c r="C51" s="252"/>
      <c r="D51" s="253"/>
      <c r="E51" s="251"/>
      <c r="F51" s="251">
        <f>SUM(F52:F56)</f>
        <v>9680</v>
      </c>
      <c r="G51" s="251">
        <f t="shared" ref="G51:L51" si="9">SUM(G52:G56)</f>
        <v>1525</v>
      </c>
      <c r="H51" s="251">
        <f t="shared" si="9"/>
        <v>1000</v>
      </c>
      <c r="I51" s="251">
        <f t="shared" si="9"/>
        <v>3135</v>
      </c>
      <c r="J51" s="251">
        <f t="shared" si="9"/>
        <v>0</v>
      </c>
      <c r="K51" s="251">
        <f t="shared" si="9"/>
        <v>4020</v>
      </c>
      <c r="L51" s="251">
        <f t="shared" si="9"/>
        <v>0</v>
      </c>
      <c r="M51" s="262"/>
    </row>
    <row r="52" s="210" customFormat="true" ht="54" spans="1:13">
      <c r="A52" s="254">
        <f>A50+1</f>
        <v>42</v>
      </c>
      <c r="B52" s="255" t="s">
        <v>400</v>
      </c>
      <c r="C52" s="256" t="s">
        <v>401</v>
      </c>
      <c r="D52" s="255"/>
      <c r="E52" s="280" t="s">
        <v>33</v>
      </c>
      <c r="F52" s="254">
        <v>4000</v>
      </c>
      <c r="G52" s="254">
        <v>1000</v>
      </c>
      <c r="H52" s="254">
        <v>1000</v>
      </c>
      <c r="I52" s="254"/>
      <c r="J52" s="254"/>
      <c r="K52" s="254">
        <v>2000</v>
      </c>
      <c r="L52" s="254"/>
      <c r="M52" s="286"/>
    </row>
    <row r="53" s="211" customFormat="true" ht="25.5" customHeight="true" spans="1:13">
      <c r="A53" s="225">
        <f>A52+1</f>
        <v>43</v>
      </c>
      <c r="B53" s="257" t="s">
        <v>55</v>
      </c>
      <c r="C53" s="257" t="s">
        <v>56</v>
      </c>
      <c r="D53" s="257" t="s">
        <v>57</v>
      </c>
      <c r="E53" s="281" t="s">
        <v>33</v>
      </c>
      <c r="F53" s="281">
        <v>5000</v>
      </c>
      <c r="G53" s="281"/>
      <c r="H53" s="281"/>
      <c r="I53" s="281">
        <v>3000</v>
      </c>
      <c r="J53" s="281"/>
      <c r="K53" s="281">
        <v>2000</v>
      </c>
      <c r="L53" s="281"/>
      <c r="M53" s="257" t="s">
        <v>44</v>
      </c>
    </row>
    <row r="54" s="207" customFormat="true" ht="67.5" spans="1:25">
      <c r="A54" s="247">
        <f>A53+1</f>
        <v>44</v>
      </c>
      <c r="B54" s="258" t="s">
        <v>129</v>
      </c>
      <c r="C54" s="258" t="s">
        <v>402</v>
      </c>
      <c r="D54" s="259" t="s">
        <v>131</v>
      </c>
      <c r="E54" s="248">
        <v>2</v>
      </c>
      <c r="F54" s="249">
        <v>180</v>
      </c>
      <c r="G54" s="249">
        <v>175</v>
      </c>
      <c r="H54" s="249"/>
      <c r="I54" s="249">
        <v>5</v>
      </c>
      <c r="J54" s="249"/>
      <c r="K54" s="249"/>
      <c r="L54" s="249"/>
      <c r="M54" s="259"/>
      <c r="N54" s="259"/>
      <c r="O54" s="259"/>
      <c r="P54" s="259"/>
      <c r="Q54" s="259"/>
      <c r="R54" s="259"/>
      <c r="S54" s="259"/>
      <c r="T54" s="259"/>
      <c r="U54" s="259"/>
      <c r="V54" s="235"/>
      <c r="W54" s="259"/>
      <c r="X54" s="259"/>
      <c r="Y54" s="288"/>
    </row>
    <row r="55" s="207" customFormat="true" ht="40.5" spans="1:25">
      <c r="A55" s="247">
        <f>A54+1</f>
        <v>45</v>
      </c>
      <c r="B55" s="258" t="s">
        <v>132</v>
      </c>
      <c r="C55" s="258" t="s">
        <v>133</v>
      </c>
      <c r="D55" s="259" t="s">
        <v>134</v>
      </c>
      <c r="E55" s="248">
        <v>2</v>
      </c>
      <c r="F55" s="249">
        <v>300</v>
      </c>
      <c r="G55" s="249">
        <v>250</v>
      </c>
      <c r="H55" s="249"/>
      <c r="I55" s="279">
        <v>50</v>
      </c>
      <c r="J55" s="249"/>
      <c r="K55" s="249"/>
      <c r="L55" s="249"/>
      <c r="M55" s="259"/>
      <c r="N55" s="259"/>
      <c r="O55" s="259"/>
      <c r="P55" s="259"/>
      <c r="Q55" s="259"/>
      <c r="R55" s="259"/>
      <c r="S55" s="259"/>
      <c r="T55" s="259"/>
      <c r="U55" s="259"/>
      <c r="V55" s="235"/>
      <c r="W55" s="259"/>
      <c r="X55" s="259"/>
      <c r="Y55" s="288"/>
    </row>
    <row r="56" s="207" customFormat="true" ht="74.1" customHeight="true" spans="1:25">
      <c r="A56" s="247">
        <f>A55+1</f>
        <v>46</v>
      </c>
      <c r="B56" s="260" t="s">
        <v>136</v>
      </c>
      <c r="C56" s="258" t="s">
        <v>137</v>
      </c>
      <c r="D56" s="259" t="s">
        <v>136</v>
      </c>
      <c r="E56" s="248">
        <v>2</v>
      </c>
      <c r="F56" s="249">
        <v>200</v>
      </c>
      <c r="G56" s="249">
        <v>100</v>
      </c>
      <c r="H56" s="249"/>
      <c r="I56" s="279">
        <v>80</v>
      </c>
      <c r="J56" s="249"/>
      <c r="K56" s="279">
        <v>20</v>
      </c>
      <c r="L56" s="249"/>
      <c r="M56" s="259"/>
      <c r="N56" s="259"/>
      <c r="O56" s="259"/>
      <c r="P56" s="259"/>
      <c r="Q56" s="259"/>
      <c r="R56" s="259"/>
      <c r="S56" s="259"/>
      <c r="T56" s="259"/>
      <c r="U56" s="259"/>
      <c r="V56" s="235"/>
      <c r="W56" s="259"/>
      <c r="X56" s="259"/>
      <c r="Y56" s="288"/>
    </row>
    <row r="57" s="209" customFormat="true" ht="20.25" customHeight="true" spans="1:13">
      <c r="A57" s="241" t="s">
        <v>403</v>
      </c>
      <c r="B57" s="242"/>
      <c r="C57" s="243"/>
      <c r="D57" s="243"/>
      <c r="E57" s="274"/>
      <c r="F57" s="275">
        <f>SUM(F58)</f>
        <v>5000</v>
      </c>
      <c r="G57" s="275">
        <f t="shared" ref="G57:L57" si="10">SUM(G58)</f>
        <v>0</v>
      </c>
      <c r="H57" s="275">
        <f t="shared" si="10"/>
        <v>2000</v>
      </c>
      <c r="I57" s="275">
        <f t="shared" si="10"/>
        <v>0</v>
      </c>
      <c r="J57" s="275">
        <f t="shared" si="10"/>
        <v>0</v>
      </c>
      <c r="K57" s="275">
        <f t="shared" si="10"/>
        <v>3000</v>
      </c>
      <c r="L57" s="275">
        <f t="shared" si="10"/>
        <v>0</v>
      </c>
      <c r="M57" s="274"/>
    </row>
    <row r="58" s="205" customFormat="true" ht="27" spans="1:13">
      <c r="A58" s="225">
        <f>A56+1</f>
        <v>47</v>
      </c>
      <c r="B58" s="233" t="s">
        <v>184</v>
      </c>
      <c r="C58" s="233" t="s">
        <v>185</v>
      </c>
      <c r="D58" s="233" t="s">
        <v>43</v>
      </c>
      <c r="E58" s="271" t="s">
        <v>33</v>
      </c>
      <c r="F58" s="271">
        <v>5000</v>
      </c>
      <c r="G58" s="271"/>
      <c r="H58" s="271">
        <v>2000</v>
      </c>
      <c r="I58" s="271"/>
      <c r="J58" s="271"/>
      <c r="K58" s="271">
        <v>3000</v>
      </c>
      <c r="L58" s="271"/>
      <c r="M58" s="233" t="s">
        <v>44</v>
      </c>
    </row>
    <row r="59" s="209" customFormat="true" ht="20.25" customHeight="true" spans="1:13">
      <c r="A59" s="241" t="s">
        <v>404</v>
      </c>
      <c r="B59" s="242"/>
      <c r="C59" s="243"/>
      <c r="D59" s="243"/>
      <c r="E59" s="274"/>
      <c r="F59" s="275"/>
      <c r="G59" s="275"/>
      <c r="H59" s="275"/>
      <c r="I59" s="275"/>
      <c r="J59" s="275"/>
      <c r="K59" s="275"/>
      <c r="L59" s="275"/>
      <c r="M59" s="274"/>
    </row>
    <row r="60" s="205" customFormat="true" ht="20.25" customHeight="true" spans="1:13">
      <c r="A60" s="230">
        <f>A58+1</f>
        <v>48</v>
      </c>
      <c r="B60" s="231"/>
      <c r="C60" s="231"/>
      <c r="D60" s="231"/>
      <c r="E60" s="282"/>
      <c r="F60" s="230"/>
      <c r="G60" s="230"/>
      <c r="H60" s="230"/>
      <c r="I60" s="230"/>
      <c r="J60" s="230"/>
      <c r="K60" s="230"/>
      <c r="L60" s="230"/>
      <c r="M60" s="282"/>
    </row>
    <row r="61" s="203" customFormat="true" ht="22.5" customHeight="true" spans="1:13">
      <c r="A61" s="221" t="s">
        <v>405</v>
      </c>
      <c r="B61" s="222"/>
      <c r="C61" s="223"/>
      <c r="D61" s="223"/>
      <c r="E61" s="262"/>
      <c r="F61" s="246">
        <f>SUM(F62:F69)</f>
        <v>556000</v>
      </c>
      <c r="G61" s="246">
        <f t="shared" ref="G61:L61" si="11">SUM(G62:G69)</f>
        <v>420000</v>
      </c>
      <c r="H61" s="246">
        <f t="shared" si="11"/>
        <v>40000</v>
      </c>
      <c r="I61" s="246">
        <f t="shared" si="11"/>
        <v>40000</v>
      </c>
      <c r="J61" s="246">
        <f t="shared" si="11"/>
        <v>0</v>
      </c>
      <c r="K61" s="246">
        <f t="shared" si="11"/>
        <v>20000</v>
      </c>
      <c r="L61" s="246">
        <f t="shared" si="11"/>
        <v>36000</v>
      </c>
      <c r="M61" s="262"/>
    </row>
    <row r="62" s="205" customFormat="true" ht="40.5" spans="1:13">
      <c r="A62" s="225">
        <f>A60+1</f>
        <v>49</v>
      </c>
      <c r="B62" s="233" t="s">
        <v>253</v>
      </c>
      <c r="C62" s="233" t="s">
        <v>254</v>
      </c>
      <c r="D62" s="233" t="s">
        <v>255</v>
      </c>
      <c r="E62" s="271" t="s">
        <v>33</v>
      </c>
      <c r="F62" s="271">
        <v>200000</v>
      </c>
      <c r="G62" s="271">
        <v>100000</v>
      </c>
      <c r="H62" s="271">
        <v>40000</v>
      </c>
      <c r="I62" s="271">
        <v>40000</v>
      </c>
      <c r="J62" s="271"/>
      <c r="K62" s="271">
        <v>20000</v>
      </c>
      <c r="L62" s="271"/>
      <c r="M62" s="233" t="s">
        <v>126</v>
      </c>
    </row>
    <row r="63" ht="27" spans="1:13">
      <c r="A63" s="218">
        <f t="shared" ref="A63:A69" si="12">A62+1</f>
        <v>50</v>
      </c>
      <c r="B63" s="224" t="s">
        <v>256</v>
      </c>
      <c r="C63" s="224" t="s">
        <v>257</v>
      </c>
      <c r="D63" s="224" t="s">
        <v>258</v>
      </c>
      <c r="E63" s="263" t="s">
        <v>259</v>
      </c>
      <c r="F63" s="263">
        <v>50000</v>
      </c>
      <c r="G63" s="263">
        <v>50000</v>
      </c>
      <c r="H63" s="263"/>
      <c r="I63" s="263"/>
      <c r="J63" s="263"/>
      <c r="K63" s="263"/>
      <c r="L63" s="263"/>
      <c r="M63" s="224" t="s">
        <v>260</v>
      </c>
    </row>
    <row r="64" spans="1:13">
      <c r="A64" s="218">
        <f t="shared" si="12"/>
        <v>51</v>
      </c>
      <c r="B64" s="224" t="s">
        <v>261</v>
      </c>
      <c r="C64" s="224" t="s">
        <v>262</v>
      </c>
      <c r="D64" s="224" t="s">
        <v>263</v>
      </c>
      <c r="E64" s="263" t="s">
        <v>33</v>
      </c>
      <c r="F64" s="263">
        <v>60000</v>
      </c>
      <c r="G64" s="263">
        <v>60000</v>
      </c>
      <c r="H64" s="263"/>
      <c r="I64" s="263"/>
      <c r="J64" s="263"/>
      <c r="K64" s="263"/>
      <c r="L64" s="263"/>
      <c r="M64" s="224" t="s">
        <v>264</v>
      </c>
    </row>
    <row r="65" ht="27" spans="1:13">
      <c r="A65" s="218">
        <f t="shared" si="12"/>
        <v>52</v>
      </c>
      <c r="B65" s="224" t="s">
        <v>265</v>
      </c>
      <c r="C65" s="224" t="s">
        <v>266</v>
      </c>
      <c r="D65" s="224" t="s">
        <v>267</v>
      </c>
      <c r="E65" s="263" t="s">
        <v>91</v>
      </c>
      <c r="F65" s="263">
        <v>30000</v>
      </c>
      <c r="G65" s="263">
        <v>30000</v>
      </c>
      <c r="H65" s="263"/>
      <c r="I65" s="263"/>
      <c r="J65" s="263"/>
      <c r="K65" s="263"/>
      <c r="L65" s="263"/>
      <c r="M65" s="224" t="s">
        <v>268</v>
      </c>
    </row>
    <row r="66" ht="21.75" customHeight="true" spans="1:13">
      <c r="A66" s="218">
        <f t="shared" si="12"/>
        <v>53</v>
      </c>
      <c r="B66" s="224" t="s">
        <v>269</v>
      </c>
      <c r="C66" s="224" t="s">
        <v>270</v>
      </c>
      <c r="D66" s="224"/>
      <c r="E66" s="263" t="s">
        <v>33</v>
      </c>
      <c r="F66" s="263">
        <v>180000</v>
      </c>
      <c r="G66" s="263">
        <v>180000</v>
      </c>
      <c r="H66" s="263"/>
      <c r="I66" s="263"/>
      <c r="J66" s="263"/>
      <c r="K66" s="263"/>
      <c r="L66" s="263"/>
      <c r="M66" s="224" t="s">
        <v>268</v>
      </c>
    </row>
    <row r="67" ht="20.25" customHeight="true" spans="1:13">
      <c r="A67" s="225">
        <f t="shared" si="12"/>
        <v>54</v>
      </c>
      <c r="B67" s="224" t="s">
        <v>271</v>
      </c>
      <c r="C67" s="224" t="s">
        <v>272</v>
      </c>
      <c r="D67" s="224" t="s">
        <v>273</v>
      </c>
      <c r="E67" s="263" t="s">
        <v>274</v>
      </c>
      <c r="F67" s="263">
        <v>6000</v>
      </c>
      <c r="G67" s="263"/>
      <c r="H67" s="263"/>
      <c r="I67" s="263"/>
      <c r="J67" s="263"/>
      <c r="K67" s="263"/>
      <c r="L67" s="263">
        <v>6000</v>
      </c>
      <c r="M67" s="224"/>
    </row>
    <row r="68" ht="25.5" customHeight="true" spans="1:13">
      <c r="A68" s="225">
        <f t="shared" si="12"/>
        <v>55</v>
      </c>
      <c r="B68" s="224" t="s">
        <v>275</v>
      </c>
      <c r="C68" s="224" t="s">
        <v>276</v>
      </c>
      <c r="D68" s="224" t="s">
        <v>277</v>
      </c>
      <c r="E68" s="263" t="s">
        <v>33</v>
      </c>
      <c r="F68" s="263">
        <v>10000</v>
      </c>
      <c r="G68" s="263"/>
      <c r="H68" s="263"/>
      <c r="I68" s="263"/>
      <c r="J68" s="263"/>
      <c r="K68" s="263"/>
      <c r="L68" s="263">
        <v>10000</v>
      </c>
      <c r="M68" s="224"/>
    </row>
    <row r="69" ht="33.75" customHeight="true" spans="1:13">
      <c r="A69" s="225">
        <f t="shared" si="12"/>
        <v>56</v>
      </c>
      <c r="B69" s="224" t="s">
        <v>278</v>
      </c>
      <c r="C69" s="224" t="s">
        <v>279</v>
      </c>
      <c r="D69" s="224" t="s">
        <v>273</v>
      </c>
      <c r="E69" s="263" t="s">
        <v>33</v>
      </c>
      <c r="F69" s="263">
        <v>20000</v>
      </c>
      <c r="G69" s="263"/>
      <c r="H69" s="263"/>
      <c r="I69" s="263"/>
      <c r="J69" s="263"/>
      <c r="K69" s="263"/>
      <c r="L69" s="263">
        <v>20000</v>
      </c>
      <c r="M69" s="224"/>
    </row>
    <row r="70" s="203" customFormat="true" ht="21" customHeight="true" spans="1:13">
      <c r="A70" s="221" t="s">
        <v>406</v>
      </c>
      <c r="B70" s="222"/>
      <c r="C70" s="223"/>
      <c r="D70" s="223"/>
      <c r="E70" s="262"/>
      <c r="F70" s="299">
        <f t="shared" ref="F70:L70" si="13">SUM(F71:F103)</f>
        <v>691427</v>
      </c>
      <c r="G70" s="299">
        <f t="shared" si="13"/>
        <v>235295</v>
      </c>
      <c r="H70" s="299">
        <f t="shared" si="13"/>
        <v>346000</v>
      </c>
      <c r="I70" s="299">
        <f t="shared" si="13"/>
        <v>4000</v>
      </c>
      <c r="J70" s="299">
        <f t="shared" si="13"/>
        <v>0</v>
      </c>
      <c r="K70" s="299">
        <f t="shared" si="13"/>
        <v>55500</v>
      </c>
      <c r="L70" s="299">
        <f t="shared" si="13"/>
        <v>50632</v>
      </c>
      <c r="M70" s="262"/>
    </row>
    <row r="71" s="207" customFormat="true" ht="57" customHeight="true" spans="1:58">
      <c r="A71" s="289">
        <f>A69+1</f>
        <v>57</v>
      </c>
      <c r="B71" s="234" t="s">
        <v>232</v>
      </c>
      <c r="C71" s="234" t="s">
        <v>233</v>
      </c>
      <c r="D71" s="235" t="s">
        <v>234</v>
      </c>
      <c r="E71" s="235" t="s">
        <v>33</v>
      </c>
      <c r="F71" s="300">
        <v>150000</v>
      </c>
      <c r="G71" s="300">
        <v>60000</v>
      </c>
      <c r="H71" s="300">
        <v>60000</v>
      </c>
      <c r="I71" s="312"/>
      <c r="J71" s="300"/>
      <c r="K71" s="300"/>
      <c r="L71" s="300">
        <v>30000</v>
      </c>
      <c r="M71" s="235" t="s">
        <v>237</v>
      </c>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204"/>
      <c r="AP71" s="204"/>
      <c r="AQ71" s="204"/>
      <c r="AR71" s="204"/>
      <c r="AS71" s="204"/>
      <c r="AT71" s="204"/>
      <c r="AU71" s="204"/>
      <c r="AV71" s="204"/>
      <c r="AW71" s="204"/>
      <c r="AX71" s="204"/>
      <c r="AY71" s="204"/>
      <c r="AZ71" s="204"/>
      <c r="BA71" s="204"/>
      <c r="BB71" s="204"/>
      <c r="BC71" s="204"/>
      <c r="BD71" s="204"/>
      <c r="BE71" s="204"/>
      <c r="BF71" s="204"/>
    </row>
    <row r="72" ht="27" customHeight="true" spans="1:13">
      <c r="A72" s="218">
        <f>A71+1</f>
        <v>58</v>
      </c>
      <c r="B72" s="290" t="s">
        <v>240</v>
      </c>
      <c r="C72" s="290" t="s">
        <v>241</v>
      </c>
      <c r="D72" s="227" t="s">
        <v>242</v>
      </c>
      <c r="E72" s="301" t="s">
        <v>33</v>
      </c>
      <c r="F72" s="302">
        <v>50000</v>
      </c>
      <c r="G72" s="303"/>
      <c r="H72" s="303"/>
      <c r="I72" s="303"/>
      <c r="J72" s="303"/>
      <c r="K72" s="303">
        <v>50000</v>
      </c>
      <c r="L72" s="303"/>
      <c r="M72" s="284"/>
    </row>
    <row r="73" ht="66" customHeight="true" spans="1:13">
      <c r="A73" s="225">
        <f>A72+1</f>
        <v>59</v>
      </c>
      <c r="B73" s="224" t="s">
        <v>190</v>
      </c>
      <c r="C73" s="224" t="s">
        <v>191</v>
      </c>
      <c r="D73" s="224" t="s">
        <v>192</v>
      </c>
      <c r="E73" s="263" t="s">
        <v>33</v>
      </c>
      <c r="F73" s="304">
        <v>15000</v>
      </c>
      <c r="G73" s="304">
        <v>5000</v>
      </c>
      <c r="H73" s="304">
        <v>4000</v>
      </c>
      <c r="I73" s="304">
        <v>1000</v>
      </c>
      <c r="J73" s="304"/>
      <c r="K73" s="304">
        <v>5000</v>
      </c>
      <c r="L73" s="304"/>
      <c r="M73" s="224" t="s">
        <v>37</v>
      </c>
    </row>
    <row r="74" ht="40.5" spans="1:13">
      <c r="A74" s="218">
        <f>A73+1</f>
        <v>60</v>
      </c>
      <c r="B74" s="291" t="s">
        <v>194</v>
      </c>
      <c r="C74" s="292" t="s">
        <v>195</v>
      </c>
      <c r="D74" s="293" t="s">
        <v>196</v>
      </c>
      <c r="E74" s="305" t="s">
        <v>91</v>
      </c>
      <c r="F74" s="306">
        <v>68000</v>
      </c>
      <c r="G74" s="306">
        <v>25000</v>
      </c>
      <c r="H74" s="306">
        <v>43000</v>
      </c>
      <c r="I74" s="313"/>
      <c r="J74" s="313"/>
      <c r="K74" s="313"/>
      <c r="L74" s="313"/>
      <c r="M74" s="315" t="s">
        <v>197</v>
      </c>
    </row>
    <row r="75" ht="54" spans="1:13">
      <c r="A75" s="218">
        <f t="shared" ref="A75:A83" si="14">A74+1</f>
        <v>61</v>
      </c>
      <c r="B75" s="291" t="s">
        <v>198</v>
      </c>
      <c r="C75" s="292" t="s">
        <v>199</v>
      </c>
      <c r="D75" s="293" t="s">
        <v>200</v>
      </c>
      <c r="E75" s="305" t="s">
        <v>91</v>
      </c>
      <c r="F75" s="306">
        <v>42000</v>
      </c>
      <c r="G75" s="306">
        <v>11000</v>
      </c>
      <c r="H75" s="306">
        <v>31000</v>
      </c>
      <c r="I75" s="306"/>
      <c r="J75" s="306"/>
      <c r="K75" s="306"/>
      <c r="L75" s="306"/>
      <c r="M75" s="315" t="s">
        <v>197</v>
      </c>
    </row>
    <row r="76" ht="54" spans="1:13">
      <c r="A76" s="218">
        <f t="shared" si="14"/>
        <v>62</v>
      </c>
      <c r="B76" s="291" t="s">
        <v>201</v>
      </c>
      <c r="C76" s="292" t="s">
        <v>202</v>
      </c>
      <c r="D76" s="293" t="s">
        <v>203</v>
      </c>
      <c r="E76" s="305" t="s">
        <v>204</v>
      </c>
      <c r="F76" s="306">
        <v>33000</v>
      </c>
      <c r="G76" s="306">
        <v>16500</v>
      </c>
      <c r="H76" s="306">
        <v>16500</v>
      </c>
      <c r="I76" s="306"/>
      <c r="J76" s="306"/>
      <c r="K76" s="306"/>
      <c r="L76" s="306"/>
      <c r="M76" s="315" t="s">
        <v>197</v>
      </c>
    </row>
    <row r="77" ht="81" spans="1:13">
      <c r="A77" s="218">
        <f t="shared" si="14"/>
        <v>63</v>
      </c>
      <c r="B77" s="291" t="s">
        <v>205</v>
      </c>
      <c r="C77" s="292" t="s">
        <v>206</v>
      </c>
      <c r="D77" s="293" t="s">
        <v>207</v>
      </c>
      <c r="E77" s="305" t="s">
        <v>208</v>
      </c>
      <c r="F77" s="306">
        <v>75000</v>
      </c>
      <c r="G77" s="306">
        <v>30000</v>
      </c>
      <c r="H77" s="306">
        <v>45000</v>
      </c>
      <c r="I77" s="306"/>
      <c r="J77" s="306"/>
      <c r="K77" s="306"/>
      <c r="L77" s="306"/>
      <c r="M77" s="315" t="s">
        <v>197</v>
      </c>
    </row>
    <row r="78" ht="54" spans="1:13">
      <c r="A78" s="218">
        <f t="shared" si="14"/>
        <v>64</v>
      </c>
      <c r="B78" s="291" t="s">
        <v>209</v>
      </c>
      <c r="C78" s="292" t="s">
        <v>210</v>
      </c>
      <c r="D78" s="293" t="s">
        <v>211</v>
      </c>
      <c r="E78" s="305" t="s">
        <v>212</v>
      </c>
      <c r="F78" s="306">
        <v>31000</v>
      </c>
      <c r="G78" s="306">
        <v>9000</v>
      </c>
      <c r="H78" s="306">
        <v>22000</v>
      </c>
      <c r="I78" s="306"/>
      <c r="J78" s="306"/>
      <c r="K78" s="306"/>
      <c r="L78" s="306"/>
      <c r="M78" s="315" t="s">
        <v>197</v>
      </c>
    </row>
    <row r="79" ht="27" spans="1:13">
      <c r="A79" s="218">
        <f t="shared" si="14"/>
        <v>65</v>
      </c>
      <c r="B79" s="291" t="s">
        <v>213</v>
      </c>
      <c r="C79" s="292" t="s">
        <v>214</v>
      </c>
      <c r="D79" s="293" t="s">
        <v>215</v>
      </c>
      <c r="E79" s="305" t="s">
        <v>204</v>
      </c>
      <c r="F79" s="306">
        <v>8000</v>
      </c>
      <c r="G79" s="306">
        <v>2000</v>
      </c>
      <c r="H79" s="306">
        <v>6000</v>
      </c>
      <c r="I79" s="306"/>
      <c r="J79" s="306"/>
      <c r="K79" s="306"/>
      <c r="L79" s="306"/>
      <c r="M79" s="315" t="s">
        <v>197</v>
      </c>
    </row>
    <row r="80" ht="27" spans="1:13">
      <c r="A80" s="218">
        <f t="shared" si="14"/>
        <v>66</v>
      </c>
      <c r="B80" s="291" t="s">
        <v>216</v>
      </c>
      <c r="C80" s="292" t="s">
        <v>217</v>
      </c>
      <c r="D80" s="293" t="s">
        <v>218</v>
      </c>
      <c r="E80" s="305" t="s">
        <v>204</v>
      </c>
      <c r="F80" s="306">
        <v>15000</v>
      </c>
      <c r="G80" s="306">
        <v>6000</v>
      </c>
      <c r="H80" s="306">
        <v>9000</v>
      </c>
      <c r="I80" s="306"/>
      <c r="J80" s="306"/>
      <c r="K80" s="306"/>
      <c r="L80" s="306"/>
      <c r="M80" s="315" t="s">
        <v>197</v>
      </c>
    </row>
    <row r="81" ht="67.5" spans="1:13">
      <c r="A81" s="218">
        <f t="shared" si="14"/>
        <v>67</v>
      </c>
      <c r="B81" s="294" t="s">
        <v>407</v>
      </c>
      <c r="C81" s="295" t="s">
        <v>408</v>
      </c>
      <c r="D81" s="293" t="s">
        <v>409</v>
      </c>
      <c r="E81" s="307" t="s">
        <v>222</v>
      </c>
      <c r="F81" s="308">
        <v>29000</v>
      </c>
      <c r="G81" s="309">
        <v>9000</v>
      </c>
      <c r="H81" s="309">
        <v>20000</v>
      </c>
      <c r="I81" s="309"/>
      <c r="J81" s="309"/>
      <c r="K81" s="309"/>
      <c r="L81" s="309"/>
      <c r="M81" s="230">
        <v>19000</v>
      </c>
    </row>
    <row r="82" spans="1:13">
      <c r="A82" s="218">
        <f t="shared" si="14"/>
        <v>68</v>
      </c>
      <c r="B82" s="224" t="s">
        <v>283</v>
      </c>
      <c r="C82" s="224" t="s">
        <v>284</v>
      </c>
      <c r="D82" s="224" t="s">
        <v>285</v>
      </c>
      <c r="E82" s="263" t="s">
        <v>33</v>
      </c>
      <c r="F82" s="304">
        <v>5000</v>
      </c>
      <c r="G82" s="304"/>
      <c r="H82" s="304"/>
      <c r="I82" s="304"/>
      <c r="J82" s="304"/>
      <c r="K82" s="304"/>
      <c r="L82" s="304">
        <v>5000</v>
      </c>
      <c r="M82" s="224" t="s">
        <v>286</v>
      </c>
    </row>
    <row r="83" ht="40.5" spans="1:13">
      <c r="A83" s="218">
        <f t="shared" si="14"/>
        <v>69</v>
      </c>
      <c r="B83" s="224" t="s">
        <v>410</v>
      </c>
      <c r="C83" s="224" t="s">
        <v>411</v>
      </c>
      <c r="D83" s="224"/>
      <c r="E83" s="224" t="s">
        <v>289</v>
      </c>
      <c r="F83" s="304">
        <v>9000</v>
      </c>
      <c r="G83" s="304">
        <v>4500</v>
      </c>
      <c r="H83" s="304">
        <v>4500</v>
      </c>
      <c r="I83" s="304"/>
      <c r="J83" s="304"/>
      <c r="K83" s="304"/>
      <c r="L83" s="304"/>
      <c r="M83" s="224" t="s">
        <v>412</v>
      </c>
    </row>
    <row r="84" ht="40.5" spans="1:13">
      <c r="A84" s="218">
        <f t="shared" ref="A84:A89" si="15">A83+1</f>
        <v>70</v>
      </c>
      <c r="B84" s="224" t="s">
        <v>413</v>
      </c>
      <c r="C84" s="224" t="s">
        <v>291</v>
      </c>
      <c r="D84" s="224" t="s">
        <v>414</v>
      </c>
      <c r="E84" s="224" t="s">
        <v>292</v>
      </c>
      <c r="F84" s="304">
        <v>6500</v>
      </c>
      <c r="G84" s="304">
        <v>3000</v>
      </c>
      <c r="H84" s="304">
        <v>3000</v>
      </c>
      <c r="I84" s="304"/>
      <c r="J84" s="304"/>
      <c r="K84" s="304">
        <v>500</v>
      </c>
      <c r="L84" s="304"/>
      <c r="M84" s="224" t="s">
        <v>415</v>
      </c>
    </row>
    <row r="85" ht="27" spans="1:13">
      <c r="A85" s="218">
        <f t="shared" si="15"/>
        <v>71</v>
      </c>
      <c r="B85" s="224" t="s">
        <v>416</v>
      </c>
      <c r="C85" s="224" t="s">
        <v>294</v>
      </c>
      <c r="D85" s="224"/>
      <c r="E85" s="224" t="s">
        <v>289</v>
      </c>
      <c r="F85" s="304">
        <v>3000</v>
      </c>
      <c r="G85" s="304">
        <v>1500</v>
      </c>
      <c r="H85" s="304">
        <v>1500</v>
      </c>
      <c r="I85" s="304"/>
      <c r="J85" s="304"/>
      <c r="K85" s="304"/>
      <c r="L85" s="304"/>
      <c r="M85" s="224" t="s">
        <v>415</v>
      </c>
    </row>
    <row r="86" ht="27" spans="1:13">
      <c r="A86" s="218">
        <f t="shared" si="15"/>
        <v>72</v>
      </c>
      <c r="B86" s="224" t="s">
        <v>417</v>
      </c>
      <c r="C86" s="224" t="s">
        <v>296</v>
      </c>
      <c r="D86" s="296" t="s">
        <v>242</v>
      </c>
      <c r="E86" s="224" t="s">
        <v>297</v>
      </c>
      <c r="F86" s="304">
        <v>5000</v>
      </c>
      <c r="G86" s="304">
        <v>2500</v>
      </c>
      <c r="H86" s="304">
        <v>2500</v>
      </c>
      <c r="I86" s="304"/>
      <c r="J86" s="304"/>
      <c r="K86" s="304"/>
      <c r="L86" s="304"/>
      <c r="M86" s="224" t="s">
        <v>415</v>
      </c>
    </row>
    <row r="87" ht="27" spans="1:13">
      <c r="A87" s="218">
        <f t="shared" si="15"/>
        <v>73</v>
      </c>
      <c r="B87" s="224" t="s">
        <v>298</v>
      </c>
      <c r="C87" s="224" t="s">
        <v>299</v>
      </c>
      <c r="D87" s="296" t="s">
        <v>418</v>
      </c>
      <c r="E87" s="224" t="s">
        <v>204</v>
      </c>
      <c r="F87" s="304">
        <v>3000</v>
      </c>
      <c r="G87" s="304">
        <v>1500</v>
      </c>
      <c r="H87" s="304">
        <v>1500</v>
      </c>
      <c r="I87" s="304"/>
      <c r="J87" s="304"/>
      <c r="K87" s="304"/>
      <c r="L87" s="304"/>
      <c r="M87" s="224"/>
    </row>
    <row r="88" ht="21" customHeight="true" spans="1:13">
      <c r="A88" s="218">
        <f t="shared" si="15"/>
        <v>74</v>
      </c>
      <c r="B88" s="224" t="s">
        <v>301</v>
      </c>
      <c r="C88" s="224" t="s">
        <v>302</v>
      </c>
      <c r="D88" s="224" t="s">
        <v>303</v>
      </c>
      <c r="E88" s="224" t="s">
        <v>54</v>
      </c>
      <c r="F88" s="304">
        <v>680</v>
      </c>
      <c r="G88" s="304">
        <v>680</v>
      </c>
      <c r="H88" s="304"/>
      <c r="I88" s="304"/>
      <c r="J88" s="304"/>
      <c r="K88" s="304"/>
      <c r="L88" s="304">
        <v>0</v>
      </c>
      <c r="M88" s="224" t="s">
        <v>304</v>
      </c>
    </row>
    <row r="89" ht="21" customHeight="true" spans="1:13">
      <c r="A89" s="218">
        <f t="shared" si="15"/>
        <v>75</v>
      </c>
      <c r="B89" s="224" t="s">
        <v>305</v>
      </c>
      <c r="C89" s="224" t="s">
        <v>306</v>
      </c>
      <c r="D89" s="224" t="s">
        <v>307</v>
      </c>
      <c r="E89" s="224" t="s">
        <v>54</v>
      </c>
      <c r="F89" s="304">
        <v>943</v>
      </c>
      <c r="G89" s="304">
        <v>943</v>
      </c>
      <c r="H89" s="304"/>
      <c r="I89" s="304"/>
      <c r="J89" s="304"/>
      <c r="K89" s="304"/>
      <c r="L89" s="304">
        <v>0</v>
      </c>
      <c r="M89" s="224" t="s">
        <v>304</v>
      </c>
    </row>
    <row r="90" ht="21" customHeight="true" spans="1:13">
      <c r="A90" s="218">
        <f t="shared" ref="A90:A100" si="16">A89+1</f>
        <v>76</v>
      </c>
      <c r="B90" s="224" t="s">
        <v>308</v>
      </c>
      <c r="C90" s="224" t="s">
        <v>309</v>
      </c>
      <c r="D90" s="224" t="s">
        <v>310</v>
      </c>
      <c r="E90" s="224" t="s">
        <v>54</v>
      </c>
      <c r="F90" s="304">
        <v>1102</v>
      </c>
      <c r="G90" s="304">
        <v>1000</v>
      </c>
      <c r="H90" s="304"/>
      <c r="I90" s="304"/>
      <c r="J90" s="304"/>
      <c r="K90" s="304"/>
      <c r="L90" s="304">
        <v>102</v>
      </c>
      <c r="M90" s="224" t="s">
        <v>304</v>
      </c>
    </row>
    <row r="91" ht="21" customHeight="true" spans="1:13">
      <c r="A91" s="218">
        <f t="shared" si="16"/>
        <v>77</v>
      </c>
      <c r="B91" s="224" t="s">
        <v>311</v>
      </c>
      <c r="C91" s="224" t="s">
        <v>312</v>
      </c>
      <c r="D91" s="224" t="s">
        <v>313</v>
      </c>
      <c r="E91" s="224" t="s">
        <v>91</v>
      </c>
      <c r="F91" s="304">
        <v>680</v>
      </c>
      <c r="G91" s="304">
        <v>680</v>
      </c>
      <c r="H91" s="304"/>
      <c r="I91" s="304"/>
      <c r="J91" s="304"/>
      <c r="K91" s="304"/>
      <c r="L91" s="304">
        <v>0</v>
      </c>
      <c r="M91" s="224" t="s">
        <v>314</v>
      </c>
    </row>
    <row r="92" ht="21" customHeight="true" spans="1:13">
      <c r="A92" s="218">
        <f t="shared" si="16"/>
        <v>78</v>
      </c>
      <c r="B92" s="224" t="s">
        <v>315</v>
      </c>
      <c r="C92" s="224" t="s">
        <v>316</v>
      </c>
      <c r="D92" s="224" t="s">
        <v>310</v>
      </c>
      <c r="E92" s="224" t="s">
        <v>91</v>
      </c>
      <c r="F92" s="304">
        <v>15000</v>
      </c>
      <c r="G92" s="304">
        <v>10000</v>
      </c>
      <c r="H92" s="304">
        <v>2000</v>
      </c>
      <c r="I92" s="304">
        <v>2000</v>
      </c>
      <c r="J92" s="304"/>
      <c r="K92" s="304"/>
      <c r="L92" s="304">
        <v>1000</v>
      </c>
      <c r="M92" s="224" t="s">
        <v>317</v>
      </c>
    </row>
    <row r="93" ht="21" customHeight="true" spans="1:13">
      <c r="A93" s="218">
        <f t="shared" si="16"/>
        <v>79</v>
      </c>
      <c r="B93" s="224" t="s">
        <v>318</v>
      </c>
      <c r="C93" s="224" t="s">
        <v>319</v>
      </c>
      <c r="D93" s="224" t="s">
        <v>320</v>
      </c>
      <c r="E93" s="224" t="s">
        <v>91</v>
      </c>
      <c r="F93" s="304">
        <v>800</v>
      </c>
      <c r="G93" s="304">
        <v>500</v>
      </c>
      <c r="H93" s="304">
        <v>300</v>
      </c>
      <c r="I93" s="304"/>
      <c r="J93" s="304"/>
      <c r="K93" s="304"/>
      <c r="L93" s="304">
        <v>0</v>
      </c>
      <c r="M93" s="224" t="s">
        <v>321</v>
      </c>
    </row>
    <row r="94" ht="21" customHeight="true" spans="1:13">
      <c r="A94" s="218">
        <f t="shared" si="16"/>
        <v>80</v>
      </c>
      <c r="B94" s="224" t="s">
        <v>322</v>
      </c>
      <c r="C94" s="224" t="s">
        <v>323</v>
      </c>
      <c r="D94" s="224" t="s">
        <v>313</v>
      </c>
      <c r="E94" s="224" t="s">
        <v>324</v>
      </c>
      <c r="F94" s="304">
        <v>800</v>
      </c>
      <c r="G94" s="304">
        <v>800</v>
      </c>
      <c r="H94" s="304"/>
      <c r="I94" s="304"/>
      <c r="J94" s="304"/>
      <c r="K94" s="304"/>
      <c r="L94" s="304">
        <v>0</v>
      </c>
      <c r="M94" s="224" t="s">
        <v>325</v>
      </c>
    </row>
    <row r="95" ht="21" customHeight="true" spans="1:13">
      <c r="A95" s="218">
        <f t="shared" si="16"/>
        <v>81</v>
      </c>
      <c r="B95" s="224" t="s">
        <v>326</v>
      </c>
      <c r="C95" s="224" t="s">
        <v>327</v>
      </c>
      <c r="D95" s="224" t="s">
        <v>328</v>
      </c>
      <c r="E95" s="224" t="s">
        <v>33</v>
      </c>
      <c r="F95" s="304">
        <v>2730</v>
      </c>
      <c r="G95" s="304">
        <v>2000</v>
      </c>
      <c r="H95" s="304">
        <v>700</v>
      </c>
      <c r="I95" s="304"/>
      <c r="J95" s="304"/>
      <c r="K95" s="304"/>
      <c r="L95" s="304">
        <v>30</v>
      </c>
      <c r="M95" s="224" t="s">
        <v>317</v>
      </c>
    </row>
    <row r="96" ht="21" customHeight="true" spans="1:13">
      <c r="A96" s="218">
        <f t="shared" si="16"/>
        <v>82</v>
      </c>
      <c r="B96" s="224" t="s">
        <v>329</v>
      </c>
      <c r="C96" s="224" t="s">
        <v>330</v>
      </c>
      <c r="D96" s="224" t="s">
        <v>331</v>
      </c>
      <c r="E96" s="224" t="s">
        <v>332</v>
      </c>
      <c r="F96" s="304">
        <v>15000</v>
      </c>
      <c r="G96" s="304">
        <v>5000</v>
      </c>
      <c r="H96" s="304">
        <v>3000</v>
      </c>
      <c r="I96" s="304">
        <v>1000</v>
      </c>
      <c r="J96" s="304"/>
      <c r="K96" s="304"/>
      <c r="L96" s="304">
        <v>6000</v>
      </c>
      <c r="M96" s="224" t="s">
        <v>317</v>
      </c>
    </row>
    <row r="97" ht="21" customHeight="true" spans="1:13">
      <c r="A97" s="218">
        <f t="shared" si="16"/>
        <v>83</v>
      </c>
      <c r="B97" s="224" t="s">
        <v>333</v>
      </c>
      <c r="C97" s="224" t="s">
        <v>334</v>
      </c>
      <c r="D97" s="224" t="s">
        <v>331</v>
      </c>
      <c r="E97" s="224" t="s">
        <v>332</v>
      </c>
      <c r="F97" s="304">
        <v>15000</v>
      </c>
      <c r="G97" s="304">
        <v>10000</v>
      </c>
      <c r="H97" s="304">
        <v>4500</v>
      </c>
      <c r="I97" s="304"/>
      <c r="J97" s="304"/>
      <c r="K97" s="304"/>
      <c r="L97" s="304">
        <v>500</v>
      </c>
      <c r="M97" s="224" t="s">
        <v>317</v>
      </c>
    </row>
    <row r="98" ht="21" customHeight="true" spans="1:13">
      <c r="A98" s="218">
        <f t="shared" si="16"/>
        <v>84</v>
      </c>
      <c r="B98" s="224" t="s">
        <v>335</v>
      </c>
      <c r="C98" s="224" t="s">
        <v>336</v>
      </c>
      <c r="D98" s="224" t="s">
        <v>310</v>
      </c>
      <c r="E98" s="224" t="s">
        <v>332</v>
      </c>
      <c r="F98" s="304">
        <v>1000</v>
      </c>
      <c r="G98" s="304">
        <v>1000</v>
      </c>
      <c r="H98" s="304"/>
      <c r="I98" s="304"/>
      <c r="J98" s="304"/>
      <c r="K98" s="304"/>
      <c r="L98" s="304">
        <v>0</v>
      </c>
      <c r="M98" s="224" t="s">
        <v>337</v>
      </c>
    </row>
    <row r="99" ht="40.5" spans="1:13">
      <c r="A99" s="218">
        <f t="shared" si="16"/>
        <v>85</v>
      </c>
      <c r="B99" s="297" t="s">
        <v>419</v>
      </c>
      <c r="C99" s="298" t="s">
        <v>346</v>
      </c>
      <c r="D99" s="298" t="s">
        <v>420</v>
      </c>
      <c r="E99" s="297" t="s">
        <v>33</v>
      </c>
      <c r="F99" s="309">
        <v>12112</v>
      </c>
      <c r="G99" s="309">
        <v>4912</v>
      </c>
      <c r="H99" s="309">
        <v>7200</v>
      </c>
      <c r="I99" s="309"/>
      <c r="J99" s="309"/>
      <c r="K99" s="309"/>
      <c r="L99" s="309"/>
      <c r="M99" s="224" t="s">
        <v>395</v>
      </c>
    </row>
    <row r="100" ht="21" customHeight="true" spans="1:13">
      <c r="A100" s="218">
        <f t="shared" si="16"/>
        <v>86</v>
      </c>
      <c r="B100" s="297" t="s">
        <v>347</v>
      </c>
      <c r="C100" s="236" t="s">
        <v>348</v>
      </c>
      <c r="D100" s="236" t="s">
        <v>421</v>
      </c>
      <c r="E100" s="284" t="s">
        <v>33</v>
      </c>
      <c r="F100" s="309">
        <v>30000</v>
      </c>
      <c r="G100" s="309">
        <v>5000</v>
      </c>
      <c r="H100" s="309">
        <v>25000</v>
      </c>
      <c r="I100" s="309"/>
      <c r="J100" s="309"/>
      <c r="K100" s="309"/>
      <c r="L100" s="309"/>
      <c r="M100" s="224" t="s">
        <v>395</v>
      </c>
    </row>
    <row r="101" ht="27" spans="1:13">
      <c r="A101" s="218">
        <f t="shared" ref="A101:A103" si="17">A100+1</f>
        <v>87</v>
      </c>
      <c r="B101" s="297" t="s">
        <v>349</v>
      </c>
      <c r="C101" s="298" t="s">
        <v>350</v>
      </c>
      <c r="D101" s="236" t="s">
        <v>36</v>
      </c>
      <c r="E101" s="297" t="s">
        <v>33</v>
      </c>
      <c r="F101" s="309">
        <v>26832</v>
      </c>
      <c r="G101" s="310">
        <v>5432</v>
      </c>
      <c r="H101" s="310">
        <v>21400</v>
      </c>
      <c r="I101" s="309"/>
      <c r="J101" s="309"/>
      <c r="K101" s="309"/>
      <c r="L101" s="309"/>
      <c r="M101" s="224" t="s">
        <v>395</v>
      </c>
    </row>
    <row r="102" ht="21" customHeight="true" spans="1:13">
      <c r="A102" s="218">
        <f t="shared" si="17"/>
        <v>88</v>
      </c>
      <c r="B102" s="297" t="s">
        <v>351</v>
      </c>
      <c r="C102" s="236" t="s">
        <v>352</v>
      </c>
      <c r="D102" s="236" t="s">
        <v>422</v>
      </c>
      <c r="E102" s="297" t="s">
        <v>33</v>
      </c>
      <c r="F102" s="309">
        <v>1248</v>
      </c>
      <c r="G102" s="310">
        <v>848</v>
      </c>
      <c r="H102" s="310">
        <v>400</v>
      </c>
      <c r="I102" s="309"/>
      <c r="J102" s="309"/>
      <c r="K102" s="309"/>
      <c r="L102" s="309"/>
      <c r="M102" s="224" t="s">
        <v>395</v>
      </c>
    </row>
    <row r="103" ht="40.5" spans="1:13">
      <c r="A103" s="218">
        <f t="shared" si="17"/>
        <v>89</v>
      </c>
      <c r="B103" s="297" t="s">
        <v>353</v>
      </c>
      <c r="C103" s="298" t="s">
        <v>423</v>
      </c>
      <c r="D103" s="296" t="s">
        <v>424</v>
      </c>
      <c r="E103" s="284"/>
      <c r="F103" s="309">
        <v>20000</v>
      </c>
      <c r="G103" s="309"/>
      <c r="H103" s="311">
        <v>12000</v>
      </c>
      <c r="I103" s="311"/>
      <c r="J103" s="311"/>
      <c r="K103" s="311"/>
      <c r="L103" s="314">
        <v>8000</v>
      </c>
      <c r="M103" s="284"/>
    </row>
    <row r="104" s="209" customFormat="true" ht="20.25" customHeight="true" spans="1:13">
      <c r="A104" s="241" t="s">
        <v>425</v>
      </c>
      <c r="B104" s="242"/>
      <c r="C104" s="243"/>
      <c r="D104" s="243"/>
      <c r="E104" s="274"/>
      <c r="F104" s="275">
        <f>SUM(F105:F107)</f>
        <v>10150</v>
      </c>
      <c r="G104" s="275">
        <f t="shared" ref="G104:L104" si="18">SUM(G105:G107)</f>
        <v>0</v>
      </c>
      <c r="H104" s="275">
        <f t="shared" si="18"/>
        <v>3990</v>
      </c>
      <c r="I104" s="275">
        <f t="shared" si="18"/>
        <v>0</v>
      </c>
      <c r="J104" s="275">
        <f t="shared" si="18"/>
        <v>0</v>
      </c>
      <c r="K104" s="275">
        <f t="shared" si="18"/>
        <v>0</v>
      </c>
      <c r="L104" s="275">
        <f t="shared" si="18"/>
        <v>6160</v>
      </c>
      <c r="M104" s="274"/>
    </row>
    <row r="105" s="212" customFormat="true" ht="33.95" customHeight="true" spans="1:13">
      <c r="A105" s="218">
        <f>A103+1</f>
        <v>90</v>
      </c>
      <c r="B105" s="224" t="s">
        <v>339</v>
      </c>
      <c r="C105" s="224" t="s">
        <v>340</v>
      </c>
      <c r="D105" s="224" t="s">
        <v>341</v>
      </c>
      <c r="E105" s="263" t="s">
        <v>91</v>
      </c>
      <c r="F105" s="263">
        <v>4900</v>
      </c>
      <c r="G105" s="263"/>
      <c r="H105" s="263">
        <v>2940</v>
      </c>
      <c r="I105" s="263"/>
      <c r="J105" s="263"/>
      <c r="K105" s="263"/>
      <c r="L105" s="263">
        <v>1960</v>
      </c>
      <c r="M105" s="224" t="s">
        <v>197</v>
      </c>
    </row>
    <row r="106" ht="54" spans="1:13">
      <c r="A106" s="218">
        <f>A105+1</f>
        <v>91</v>
      </c>
      <c r="B106" s="224" t="s">
        <v>360</v>
      </c>
      <c r="C106" s="224" t="s">
        <v>361</v>
      </c>
      <c r="D106" s="224" t="s">
        <v>362</v>
      </c>
      <c r="E106" s="263" t="s">
        <v>91</v>
      </c>
      <c r="F106" s="263">
        <v>1050</v>
      </c>
      <c r="G106" s="263"/>
      <c r="H106" s="263">
        <v>1050</v>
      </c>
      <c r="I106" s="263"/>
      <c r="J106" s="263"/>
      <c r="K106" s="263"/>
      <c r="L106" s="263"/>
      <c r="M106" s="224" t="s">
        <v>363</v>
      </c>
    </row>
    <row r="107" ht="54" spans="1:13">
      <c r="A107" s="218">
        <f t="shared" ref="A107" si="19">A106+1</f>
        <v>92</v>
      </c>
      <c r="B107" s="224" t="s">
        <v>360</v>
      </c>
      <c r="C107" s="224" t="s">
        <v>364</v>
      </c>
      <c r="D107" s="224" t="s">
        <v>365</v>
      </c>
      <c r="E107" s="263" t="s">
        <v>91</v>
      </c>
      <c r="F107" s="263">
        <v>4200</v>
      </c>
      <c r="G107" s="263"/>
      <c r="H107" s="263"/>
      <c r="I107" s="263"/>
      <c r="J107" s="263"/>
      <c r="K107" s="263"/>
      <c r="L107" s="263">
        <v>4200</v>
      </c>
      <c r="M107" s="224" t="s">
        <v>197</v>
      </c>
    </row>
    <row r="108" s="209" customFormat="true" ht="20.25" customHeight="true" spans="1:13">
      <c r="A108" s="275"/>
      <c r="B108" s="243" t="s">
        <v>426</v>
      </c>
      <c r="C108" s="243"/>
      <c r="D108" s="243"/>
      <c r="E108" s="274"/>
      <c r="F108" s="275">
        <f>SUM(F109:F113)</f>
        <v>153197</v>
      </c>
      <c r="G108" s="275">
        <f t="shared" ref="G108:L108" si="20">SUM(G109:G113)</f>
        <v>11000</v>
      </c>
      <c r="H108" s="275">
        <f t="shared" si="20"/>
        <v>9000</v>
      </c>
      <c r="I108" s="275">
        <f t="shared" si="20"/>
        <v>15500</v>
      </c>
      <c r="J108" s="275">
        <f t="shared" si="20"/>
        <v>0</v>
      </c>
      <c r="K108" s="275">
        <f t="shared" si="20"/>
        <v>30500</v>
      </c>
      <c r="L108" s="275">
        <f t="shared" si="20"/>
        <v>87197</v>
      </c>
      <c r="M108" s="274"/>
    </row>
    <row r="109" ht="40.5" spans="1:13">
      <c r="A109" s="218">
        <f>A107+1</f>
        <v>93</v>
      </c>
      <c r="B109" s="227" t="s">
        <v>110</v>
      </c>
      <c r="C109" s="228" t="s">
        <v>111</v>
      </c>
      <c r="D109" s="227" t="s">
        <v>36</v>
      </c>
      <c r="E109" s="270" t="s">
        <v>112</v>
      </c>
      <c r="F109" s="270">
        <v>6000</v>
      </c>
      <c r="G109" s="270"/>
      <c r="H109" s="270"/>
      <c r="I109" s="270"/>
      <c r="J109" s="218"/>
      <c r="K109" s="270">
        <v>6000</v>
      </c>
      <c r="L109" s="218"/>
      <c r="M109" s="284"/>
    </row>
    <row r="110" ht="65.25" customHeight="true" spans="1:13">
      <c r="A110" s="218">
        <f>A109+1</f>
        <v>94</v>
      </c>
      <c r="B110" s="227" t="s">
        <v>113</v>
      </c>
      <c r="C110" s="228" t="s">
        <v>114</v>
      </c>
      <c r="D110" s="227" t="s">
        <v>40</v>
      </c>
      <c r="E110" s="265" t="s">
        <v>115</v>
      </c>
      <c r="F110" s="270">
        <v>30197</v>
      </c>
      <c r="G110" s="218"/>
      <c r="H110" s="270"/>
      <c r="I110" s="270"/>
      <c r="J110" s="270"/>
      <c r="K110" s="270">
        <v>20000</v>
      </c>
      <c r="L110" s="270">
        <v>10197</v>
      </c>
      <c r="M110" s="284"/>
    </row>
    <row r="111" ht="54" spans="1:13">
      <c r="A111" s="218">
        <f t="shared" ref="A111:A114" si="21">A110+1</f>
        <v>95</v>
      </c>
      <c r="B111" s="227" t="s">
        <v>116</v>
      </c>
      <c r="C111" s="228" t="s">
        <v>117</v>
      </c>
      <c r="D111" s="228" t="s">
        <v>83</v>
      </c>
      <c r="E111" s="270" t="s">
        <v>54</v>
      </c>
      <c r="F111" s="270">
        <v>100000</v>
      </c>
      <c r="G111" s="270">
        <v>9000</v>
      </c>
      <c r="H111" s="265"/>
      <c r="I111" s="265">
        <v>15000</v>
      </c>
      <c r="J111" s="265"/>
      <c r="K111" s="265"/>
      <c r="L111" s="265">
        <v>76000</v>
      </c>
      <c r="M111" s="284"/>
    </row>
    <row r="112" ht="54" spans="1:13">
      <c r="A112" s="218">
        <f t="shared" si="21"/>
        <v>96</v>
      </c>
      <c r="B112" s="227" t="s">
        <v>118</v>
      </c>
      <c r="C112" s="228" t="s">
        <v>119</v>
      </c>
      <c r="D112" s="228" t="s">
        <v>63</v>
      </c>
      <c r="E112" s="270" t="s">
        <v>54</v>
      </c>
      <c r="F112" s="270">
        <v>12000</v>
      </c>
      <c r="G112" s="265"/>
      <c r="H112" s="265">
        <v>8000</v>
      </c>
      <c r="I112" s="265"/>
      <c r="J112" s="265"/>
      <c r="K112" s="265">
        <v>3000</v>
      </c>
      <c r="L112" s="265">
        <v>1000</v>
      </c>
      <c r="M112" s="284"/>
    </row>
    <row r="113" ht="30" customHeight="true" spans="1:13">
      <c r="A113" s="225">
        <f t="shared" si="21"/>
        <v>97</v>
      </c>
      <c r="B113" s="224" t="s">
        <v>146</v>
      </c>
      <c r="C113" s="224" t="s">
        <v>147</v>
      </c>
      <c r="D113" s="224" t="s">
        <v>83</v>
      </c>
      <c r="E113" s="263" t="s">
        <v>33</v>
      </c>
      <c r="F113" s="263">
        <v>5000</v>
      </c>
      <c r="G113" s="263">
        <v>2000</v>
      </c>
      <c r="H113" s="263">
        <v>1000</v>
      </c>
      <c r="I113" s="263">
        <v>500</v>
      </c>
      <c r="J113" s="263"/>
      <c r="K113" s="263">
        <v>1500</v>
      </c>
      <c r="L113" s="263"/>
      <c r="M113" s="224" t="s">
        <v>37</v>
      </c>
    </row>
    <row r="114" s="205" customFormat="true" ht="20.25" customHeight="true" spans="1:13">
      <c r="A114" s="230">
        <f t="shared" si="21"/>
        <v>98</v>
      </c>
      <c r="B114" s="231" t="s">
        <v>120</v>
      </c>
      <c r="C114" s="231" t="s">
        <v>427</v>
      </c>
      <c r="D114" s="231"/>
      <c r="E114" s="263" t="s">
        <v>289</v>
      </c>
      <c r="F114" s="230">
        <v>5000</v>
      </c>
      <c r="G114" s="230">
        <v>1000</v>
      </c>
      <c r="H114" s="230">
        <v>1000</v>
      </c>
      <c r="I114" s="230">
        <v>1000</v>
      </c>
      <c r="J114" s="230"/>
      <c r="K114" s="230">
        <v>2000</v>
      </c>
      <c r="L114" s="230"/>
      <c r="M114" s="282"/>
    </row>
    <row r="115" s="205" customFormat="true" ht="20.25" customHeight="true" spans="1:13">
      <c r="A115" s="230">
        <f t="shared" ref="A115:A116" si="22">A114+1</f>
        <v>99</v>
      </c>
      <c r="B115" s="231" t="s">
        <v>122</v>
      </c>
      <c r="C115" s="231" t="s">
        <v>428</v>
      </c>
      <c r="D115" s="231"/>
      <c r="E115" s="263" t="s">
        <v>33</v>
      </c>
      <c r="F115" s="230">
        <v>5000</v>
      </c>
      <c r="G115" s="230">
        <v>1000</v>
      </c>
      <c r="H115" s="230">
        <v>1000</v>
      </c>
      <c r="I115" s="230">
        <v>1000</v>
      </c>
      <c r="J115" s="230"/>
      <c r="K115" s="230">
        <v>2000</v>
      </c>
      <c r="L115" s="230"/>
      <c r="M115" s="282"/>
    </row>
    <row r="116" s="205" customFormat="true" ht="20.25" customHeight="true" spans="1:13">
      <c r="A116" s="230">
        <f t="shared" si="22"/>
        <v>100</v>
      </c>
      <c r="B116" s="231" t="s">
        <v>123</v>
      </c>
      <c r="C116" s="231" t="s">
        <v>429</v>
      </c>
      <c r="D116" s="231"/>
      <c r="E116" s="263" t="s">
        <v>33</v>
      </c>
      <c r="F116" s="230">
        <v>6000</v>
      </c>
      <c r="G116" s="230">
        <v>1000</v>
      </c>
      <c r="H116" s="230">
        <v>1000</v>
      </c>
      <c r="I116" s="230">
        <v>1000</v>
      </c>
      <c r="J116" s="230"/>
      <c r="K116" s="230">
        <v>2000</v>
      </c>
      <c r="L116" s="230">
        <v>1000</v>
      </c>
      <c r="M116" s="282"/>
    </row>
  </sheetData>
  <mergeCells count="19">
    <mergeCell ref="A1:L1"/>
    <mergeCell ref="F2:L2"/>
    <mergeCell ref="A5:B5"/>
    <mergeCell ref="A31:B31"/>
    <mergeCell ref="A33:B33"/>
    <mergeCell ref="A47:B47"/>
    <mergeCell ref="A49:B49"/>
    <mergeCell ref="A51:B51"/>
    <mergeCell ref="A57:B57"/>
    <mergeCell ref="A59:B59"/>
    <mergeCell ref="A61:B61"/>
    <mergeCell ref="A70:B70"/>
    <mergeCell ref="A104:B104"/>
    <mergeCell ref="A2:A3"/>
    <mergeCell ref="B2:B3"/>
    <mergeCell ref="C2:C3"/>
    <mergeCell ref="D2:D3"/>
    <mergeCell ref="E2:E3"/>
    <mergeCell ref="M2:M3"/>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D26" sqref="D26"/>
    </sheetView>
  </sheetViews>
  <sheetFormatPr defaultColWidth="9" defaultRowHeight="13.5" outlineLevelCol="3"/>
  <cols>
    <col min="1" max="1" width="9" style="199"/>
    <col min="2" max="2" width="31.75" style="199" customWidth="true"/>
    <col min="3" max="3" width="7.125" style="199" customWidth="true"/>
    <col min="4" max="16384" width="9" style="199"/>
  </cols>
  <sheetData>
    <row r="1" s="198" customFormat="true" spans="1:2">
      <c r="A1" s="200" t="s">
        <v>430</v>
      </c>
      <c r="B1" s="198" t="s">
        <v>431</v>
      </c>
    </row>
    <row r="2" s="198" customFormat="true"/>
    <row r="3" s="198" customFormat="true" spans="1:2">
      <c r="A3" s="200" t="s">
        <v>432</v>
      </c>
      <c r="B3" s="200" t="s">
        <v>433</v>
      </c>
    </row>
    <row r="4" s="198" customFormat="true"/>
    <row r="5" s="198" customFormat="true" spans="1:2">
      <c r="A5" s="200" t="s">
        <v>434</v>
      </c>
      <c r="B5" s="198" t="s">
        <v>435</v>
      </c>
    </row>
    <row r="6" s="198" customFormat="true"/>
    <row r="7" s="198" customFormat="true" spans="1:2">
      <c r="A7" s="200" t="s">
        <v>436</v>
      </c>
      <c r="B7" s="198" t="s">
        <v>437</v>
      </c>
    </row>
    <row r="8" s="198" customFormat="true"/>
    <row r="9" s="198" customFormat="true" spans="1:2">
      <c r="A9" s="200" t="s">
        <v>438</v>
      </c>
      <c r="B9" s="198" t="s">
        <v>439</v>
      </c>
    </row>
    <row r="10" s="198" customFormat="true"/>
    <row r="11" s="198" customFormat="true" spans="1:2">
      <c r="A11" s="200" t="s">
        <v>440</v>
      </c>
      <c r="B11" s="198" t="s">
        <v>441</v>
      </c>
    </row>
    <row r="12" s="198" customFormat="true"/>
    <row r="13" s="198" customFormat="true" spans="1:2">
      <c r="A13" s="200" t="s">
        <v>442</v>
      </c>
      <c r="B13" s="198" t="s">
        <v>443</v>
      </c>
    </row>
    <row r="14" s="198" customFormat="true" spans="4:4">
      <c r="D14" s="201"/>
    </row>
    <row r="15" s="198" customFormat="true" spans="4:4">
      <c r="D15" s="201"/>
    </row>
    <row r="16" s="198" customFormat="true" spans="4:4">
      <c r="D16" s="201"/>
    </row>
    <row r="17" s="198" customFormat="true" spans="4:4">
      <c r="D17" s="201"/>
    </row>
    <row r="18" s="198" customFormat="true" spans="1:2">
      <c r="A18" s="200" t="s">
        <v>444</v>
      </c>
      <c r="B18" s="200" t="s">
        <v>445</v>
      </c>
    </row>
    <row r="19" s="198" customFormat="true"/>
    <row r="20" s="198" customFormat="true" spans="1:2">
      <c r="A20" s="200" t="s">
        <v>446</v>
      </c>
      <c r="B20" s="198" t="s">
        <v>447</v>
      </c>
    </row>
    <row r="21" s="198" customFormat="true"/>
    <row r="22" s="198" customFormat="true" spans="1:2">
      <c r="A22" s="200" t="s">
        <v>448</v>
      </c>
      <c r="B22" s="198" t="s">
        <v>449</v>
      </c>
    </row>
    <row r="23" s="198" customFormat="true"/>
    <row r="24" s="198" customFormat="true" spans="1:2">
      <c r="A24" s="200" t="s">
        <v>450</v>
      </c>
      <c r="B24" s="198" t="s">
        <v>451</v>
      </c>
    </row>
    <row r="25" s="198" customFormat="true"/>
    <row r="26" s="198" customFormat="true" spans="1:2">
      <c r="A26" s="200" t="s">
        <v>452</v>
      </c>
      <c r="B26" s="198" t="s">
        <v>453</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R113"/>
  <sheetViews>
    <sheetView view="pageBreakPreview" zoomScaleNormal="100" zoomScaleSheetLayoutView="100" workbookViewId="0">
      <pane ySplit="3" topLeftCell="A67" activePane="bottomLeft" state="frozen"/>
      <selection/>
      <selection pane="bottomLeft" activeCell="B71" sqref="B71"/>
    </sheetView>
  </sheetViews>
  <sheetFormatPr defaultColWidth="9" defaultRowHeight="13.5"/>
  <cols>
    <col min="1" max="1" width="7" style="89" customWidth="true"/>
    <col min="2" max="2" width="17.875" style="91" customWidth="true"/>
    <col min="3" max="3" width="46" style="91" customWidth="true"/>
    <col min="4" max="4" width="13.25" style="89" customWidth="true"/>
    <col min="5" max="5" width="10.5" style="147" customWidth="true"/>
    <col min="6" max="6" width="16.25" style="89" customWidth="true"/>
    <col min="7" max="7" width="10.625" style="89" customWidth="true"/>
    <col min="8" max="8" width="11.5" style="89" customWidth="true"/>
    <col min="9" max="10" width="8.375" style="89" customWidth="true"/>
    <col min="11" max="11" width="8.875" style="89" customWidth="true"/>
    <col min="12" max="12" width="8.625" style="89" customWidth="true"/>
    <col min="13" max="13" width="18" style="93" customWidth="true"/>
    <col min="14" max="14" width="13.625" style="147" customWidth="true"/>
    <col min="15" max="16384" width="9" style="147"/>
  </cols>
  <sheetData>
    <row r="1" ht="30.75" customHeight="true" spans="1:14">
      <c r="A1" s="148" t="s">
        <v>0</v>
      </c>
      <c r="B1" s="149"/>
      <c r="C1" s="149"/>
      <c r="D1" s="149"/>
      <c r="E1" s="149"/>
      <c r="F1" s="149"/>
      <c r="G1" s="149"/>
      <c r="H1" s="149"/>
      <c r="I1" s="149"/>
      <c r="J1" s="149"/>
      <c r="K1" s="149"/>
      <c r="L1" s="149"/>
      <c r="M1" s="149"/>
      <c r="N1" s="149"/>
    </row>
    <row r="2" s="141" customFormat="true" ht="24" customHeight="true" spans="1:14">
      <c r="A2" s="150" t="s">
        <v>1</v>
      </c>
      <c r="B2" s="151" t="s">
        <v>2</v>
      </c>
      <c r="C2" s="151" t="s">
        <v>3</v>
      </c>
      <c r="D2" s="152" t="s">
        <v>4</v>
      </c>
      <c r="E2" s="152" t="s">
        <v>5</v>
      </c>
      <c r="F2" s="152" t="s">
        <v>6</v>
      </c>
      <c r="G2" s="152"/>
      <c r="H2" s="152"/>
      <c r="I2" s="152"/>
      <c r="J2" s="152"/>
      <c r="K2" s="152"/>
      <c r="L2" s="152"/>
      <c r="M2" s="151" t="s">
        <v>7</v>
      </c>
      <c r="N2" s="180" t="s">
        <v>454</v>
      </c>
    </row>
    <row r="3" s="141" customFormat="true" ht="54.95" customHeight="true" spans="1:14">
      <c r="A3" s="153"/>
      <c r="B3" s="151"/>
      <c r="C3" s="151"/>
      <c r="D3" s="152"/>
      <c r="E3" s="152"/>
      <c r="F3" s="151" t="s">
        <v>8</v>
      </c>
      <c r="G3" s="151" t="s">
        <v>9</v>
      </c>
      <c r="H3" s="151" t="s">
        <v>375</v>
      </c>
      <c r="I3" s="151" t="s">
        <v>11</v>
      </c>
      <c r="J3" s="151" t="s">
        <v>12</v>
      </c>
      <c r="K3" s="151" t="s">
        <v>13</v>
      </c>
      <c r="L3" s="151" t="s">
        <v>14</v>
      </c>
      <c r="M3" s="151"/>
      <c r="N3" s="181"/>
    </row>
    <row r="4" s="141" customFormat="true" ht="24.75" customHeight="true" spans="1:14">
      <c r="A4" s="154"/>
      <c r="B4" s="155"/>
      <c r="C4" s="156"/>
      <c r="D4" s="157"/>
      <c r="E4" s="157"/>
      <c r="F4" s="152">
        <f>G4+H4+I4+J4+K4+L4</f>
        <v>1932740</v>
      </c>
      <c r="G4" s="152">
        <f t="shared" ref="G4:L4" si="0">G5+G46+G75+G83+G88+G92+G101+G105</f>
        <v>313751</v>
      </c>
      <c r="H4" s="152">
        <f t="shared" si="0"/>
        <v>493070</v>
      </c>
      <c r="I4" s="152">
        <f t="shared" si="0"/>
        <v>120475</v>
      </c>
      <c r="J4" s="152">
        <f t="shared" si="0"/>
        <v>54600</v>
      </c>
      <c r="K4" s="152">
        <f t="shared" si="0"/>
        <v>372608</v>
      </c>
      <c r="L4" s="152">
        <f t="shared" si="0"/>
        <v>578236</v>
      </c>
      <c r="M4" s="152"/>
      <c r="N4" s="156"/>
    </row>
    <row r="5" s="142" customFormat="true" ht="30" customHeight="true" spans="1:14">
      <c r="A5" s="158" t="s">
        <v>455</v>
      </c>
      <c r="B5" s="159"/>
      <c r="C5" s="160"/>
      <c r="D5" s="152"/>
      <c r="E5" s="173"/>
      <c r="F5" s="152">
        <f>G5+H5+I5+J5+K5+L5</f>
        <v>835158</v>
      </c>
      <c r="G5" s="152">
        <f>SUM(G6:G45)</f>
        <v>73625</v>
      </c>
      <c r="H5" s="152">
        <f t="shared" ref="H5:L5" si="1">SUM(H6:H45)</f>
        <v>121300</v>
      </c>
      <c r="I5" s="152">
        <f t="shared" si="1"/>
        <v>43475</v>
      </c>
      <c r="J5" s="152">
        <f t="shared" si="1"/>
        <v>34000</v>
      </c>
      <c r="K5" s="152">
        <f t="shared" si="1"/>
        <v>204258</v>
      </c>
      <c r="L5" s="152">
        <f t="shared" si="1"/>
        <v>358500</v>
      </c>
      <c r="M5" s="182"/>
      <c r="N5" s="182"/>
    </row>
    <row r="6" s="142" customFormat="true" ht="42.75" customHeight="true" spans="1:14">
      <c r="A6" s="161">
        <v>1</v>
      </c>
      <c r="B6" s="162" t="s">
        <v>456</v>
      </c>
      <c r="C6" s="162" t="s">
        <v>457</v>
      </c>
      <c r="D6" s="163" t="s">
        <v>458</v>
      </c>
      <c r="E6" s="163" t="s">
        <v>33</v>
      </c>
      <c r="F6" s="163">
        <f t="shared" ref="F6:F17" si="2">G6+H6+I6+J6+K6+L6</f>
        <v>40000</v>
      </c>
      <c r="G6" s="157">
        <v>4000</v>
      </c>
      <c r="H6" s="157">
        <v>4000</v>
      </c>
      <c r="I6" s="157">
        <v>4000</v>
      </c>
      <c r="J6" s="157"/>
      <c r="K6" s="157">
        <v>14000</v>
      </c>
      <c r="L6" s="157">
        <v>14000</v>
      </c>
      <c r="M6" s="182"/>
      <c r="N6" s="156" t="s">
        <v>459</v>
      </c>
    </row>
    <row r="7" ht="75.75" customHeight="true" spans="1:14">
      <c r="A7" s="157">
        <f t="shared" ref="A7:A45" si="3">A6+1</f>
        <v>2</v>
      </c>
      <c r="B7" s="162" t="s">
        <v>41</v>
      </c>
      <c r="C7" s="162" t="s">
        <v>460</v>
      </c>
      <c r="D7" s="163" t="s">
        <v>461</v>
      </c>
      <c r="E7" s="163" t="s">
        <v>33</v>
      </c>
      <c r="F7" s="163">
        <f t="shared" si="2"/>
        <v>60000</v>
      </c>
      <c r="G7" s="163">
        <v>10000</v>
      </c>
      <c r="H7" s="163">
        <v>20000</v>
      </c>
      <c r="I7" s="163">
        <v>6000</v>
      </c>
      <c r="J7" s="163">
        <v>10000</v>
      </c>
      <c r="K7" s="163">
        <v>4000</v>
      </c>
      <c r="L7" s="163">
        <v>10000</v>
      </c>
      <c r="M7" s="163" t="s">
        <v>44</v>
      </c>
      <c r="N7" s="156" t="s">
        <v>459</v>
      </c>
    </row>
    <row r="8" ht="52.5" customHeight="true" spans="1:14">
      <c r="A8" s="157">
        <f t="shared" si="3"/>
        <v>3</v>
      </c>
      <c r="B8" s="162" t="s">
        <v>377</v>
      </c>
      <c r="C8" s="162" t="s">
        <v>462</v>
      </c>
      <c r="D8" s="163" t="s">
        <v>47</v>
      </c>
      <c r="E8" s="163" t="s">
        <v>33</v>
      </c>
      <c r="F8" s="163">
        <f t="shared" si="2"/>
        <v>10000</v>
      </c>
      <c r="G8" s="163">
        <v>2000</v>
      </c>
      <c r="H8" s="163">
        <v>1000</v>
      </c>
      <c r="I8" s="163"/>
      <c r="J8" s="163">
        <v>1000</v>
      </c>
      <c r="K8" s="163">
        <v>5000</v>
      </c>
      <c r="L8" s="163">
        <v>1000</v>
      </c>
      <c r="M8" s="163" t="s">
        <v>48</v>
      </c>
      <c r="N8" s="156" t="s">
        <v>459</v>
      </c>
    </row>
    <row r="9" ht="52.5" customHeight="true" spans="1:14">
      <c r="A9" s="157">
        <f t="shared" si="3"/>
        <v>4</v>
      </c>
      <c r="B9" s="162" t="s">
        <v>49</v>
      </c>
      <c r="C9" s="162" t="s">
        <v>463</v>
      </c>
      <c r="D9" s="163" t="s">
        <v>43</v>
      </c>
      <c r="E9" s="163" t="s">
        <v>33</v>
      </c>
      <c r="F9" s="163">
        <f t="shared" si="2"/>
        <v>40000</v>
      </c>
      <c r="G9" s="163">
        <v>5000</v>
      </c>
      <c r="H9" s="163">
        <v>5000</v>
      </c>
      <c r="I9" s="163"/>
      <c r="J9" s="163">
        <v>3000</v>
      </c>
      <c r="K9" s="163">
        <v>20000</v>
      </c>
      <c r="L9" s="163">
        <v>7000</v>
      </c>
      <c r="M9" s="163" t="s">
        <v>44</v>
      </c>
      <c r="N9" s="156" t="s">
        <v>459</v>
      </c>
    </row>
    <row r="10" ht="52.5" customHeight="true" spans="1:14">
      <c r="A10" s="157">
        <f t="shared" si="3"/>
        <v>5</v>
      </c>
      <c r="B10" s="164" t="s">
        <v>464</v>
      </c>
      <c r="C10" s="165" t="s">
        <v>465</v>
      </c>
      <c r="D10" s="156" t="s">
        <v>53</v>
      </c>
      <c r="E10" s="155" t="s">
        <v>54</v>
      </c>
      <c r="F10" s="163">
        <f t="shared" si="2"/>
        <v>25000</v>
      </c>
      <c r="G10" s="155"/>
      <c r="H10" s="155"/>
      <c r="I10" s="155"/>
      <c r="J10" s="155"/>
      <c r="K10" s="155">
        <v>20000</v>
      </c>
      <c r="L10" s="155">
        <v>5000</v>
      </c>
      <c r="M10" s="157" t="s">
        <v>466</v>
      </c>
      <c r="N10" s="156" t="s">
        <v>459</v>
      </c>
    </row>
    <row r="11" ht="91.5" customHeight="true" spans="1:14">
      <c r="A11" s="157">
        <f t="shared" si="3"/>
        <v>6</v>
      </c>
      <c r="B11" s="164" t="s">
        <v>467</v>
      </c>
      <c r="C11" s="165" t="s">
        <v>468</v>
      </c>
      <c r="D11" s="163" t="s">
        <v>43</v>
      </c>
      <c r="E11" s="155" t="s">
        <v>33</v>
      </c>
      <c r="F11" s="163">
        <f t="shared" si="2"/>
        <v>10500</v>
      </c>
      <c r="G11" s="155">
        <v>2000</v>
      </c>
      <c r="H11" s="155">
        <v>3000</v>
      </c>
      <c r="I11" s="155">
        <v>500</v>
      </c>
      <c r="J11" s="155"/>
      <c r="K11" s="155">
        <v>5000</v>
      </c>
      <c r="L11" s="155"/>
      <c r="M11" s="157"/>
      <c r="N11" s="156" t="s">
        <v>459</v>
      </c>
    </row>
    <row r="12" ht="52.5" customHeight="true" spans="1:14">
      <c r="A12" s="157">
        <f t="shared" si="3"/>
        <v>7</v>
      </c>
      <c r="B12" s="162" t="s">
        <v>178</v>
      </c>
      <c r="C12" s="162" t="s">
        <v>179</v>
      </c>
      <c r="D12" s="163" t="s">
        <v>36</v>
      </c>
      <c r="E12" s="163" t="s">
        <v>33</v>
      </c>
      <c r="F12" s="163">
        <f t="shared" si="2"/>
        <v>5000</v>
      </c>
      <c r="G12" s="163">
        <v>1000</v>
      </c>
      <c r="H12" s="163">
        <v>1500</v>
      </c>
      <c r="I12" s="163"/>
      <c r="J12" s="163"/>
      <c r="K12" s="163">
        <v>2000</v>
      </c>
      <c r="L12" s="163">
        <v>500</v>
      </c>
      <c r="M12" s="163" t="s">
        <v>37</v>
      </c>
      <c r="N12" s="156" t="s">
        <v>459</v>
      </c>
    </row>
    <row r="13" ht="52.5" customHeight="true" spans="1:14">
      <c r="A13" s="157">
        <f t="shared" si="3"/>
        <v>8</v>
      </c>
      <c r="B13" s="166" t="s">
        <v>378</v>
      </c>
      <c r="C13" s="162" t="s">
        <v>469</v>
      </c>
      <c r="D13" s="163" t="s">
        <v>60</v>
      </c>
      <c r="E13" s="163" t="s">
        <v>33</v>
      </c>
      <c r="F13" s="163">
        <f t="shared" si="2"/>
        <v>50000</v>
      </c>
      <c r="G13" s="163">
        <v>2000</v>
      </c>
      <c r="H13" s="163">
        <v>3000</v>
      </c>
      <c r="I13" s="163">
        <v>3000</v>
      </c>
      <c r="J13" s="163">
        <v>5000</v>
      </c>
      <c r="K13" s="163">
        <v>22000</v>
      </c>
      <c r="L13" s="163">
        <v>15000</v>
      </c>
      <c r="M13" s="163" t="s">
        <v>44</v>
      </c>
      <c r="N13" s="156" t="s">
        <v>459</v>
      </c>
    </row>
    <row r="14" ht="52.5" customHeight="true" spans="1:14">
      <c r="A14" s="157">
        <f t="shared" si="3"/>
        <v>9</v>
      </c>
      <c r="B14" s="162" t="s">
        <v>61</v>
      </c>
      <c r="C14" s="162" t="s">
        <v>62</v>
      </c>
      <c r="D14" s="163" t="s">
        <v>63</v>
      </c>
      <c r="E14" s="163" t="s">
        <v>33</v>
      </c>
      <c r="F14" s="163">
        <f t="shared" si="2"/>
        <v>2000</v>
      </c>
      <c r="G14" s="163">
        <v>500</v>
      </c>
      <c r="H14" s="163">
        <v>700</v>
      </c>
      <c r="I14" s="163"/>
      <c r="J14" s="163"/>
      <c r="K14" s="163">
        <v>800</v>
      </c>
      <c r="L14" s="163"/>
      <c r="M14" s="163" t="s">
        <v>37</v>
      </c>
      <c r="N14" s="156" t="s">
        <v>459</v>
      </c>
    </row>
    <row r="15" ht="52.5" customHeight="true" spans="1:14">
      <c r="A15" s="157">
        <f t="shared" si="3"/>
        <v>10</v>
      </c>
      <c r="B15" s="162" t="s">
        <v>175</v>
      </c>
      <c r="C15" s="162" t="s">
        <v>176</v>
      </c>
      <c r="D15" s="163" t="s">
        <v>177</v>
      </c>
      <c r="E15" s="163" t="s">
        <v>33</v>
      </c>
      <c r="F15" s="163">
        <f t="shared" si="2"/>
        <v>1500</v>
      </c>
      <c r="G15" s="163">
        <v>100</v>
      </c>
      <c r="H15" s="163">
        <v>100</v>
      </c>
      <c r="I15" s="163">
        <v>300</v>
      </c>
      <c r="J15" s="163"/>
      <c r="K15" s="163">
        <v>1000</v>
      </c>
      <c r="L15" s="163"/>
      <c r="M15" s="163" t="s">
        <v>48</v>
      </c>
      <c r="N15" s="156" t="s">
        <v>459</v>
      </c>
    </row>
    <row r="16" ht="100.5" customHeight="true" spans="1:14">
      <c r="A16" s="157">
        <f t="shared" si="3"/>
        <v>11</v>
      </c>
      <c r="B16" s="162" t="s">
        <v>470</v>
      </c>
      <c r="C16" s="162" t="s">
        <v>471</v>
      </c>
      <c r="D16" s="163" t="s">
        <v>57</v>
      </c>
      <c r="E16" s="163" t="s">
        <v>33</v>
      </c>
      <c r="F16" s="163">
        <f t="shared" si="2"/>
        <v>6000</v>
      </c>
      <c r="G16" s="163"/>
      <c r="H16" s="163"/>
      <c r="I16" s="163">
        <v>4000</v>
      </c>
      <c r="J16" s="163"/>
      <c r="K16" s="163">
        <v>2000</v>
      </c>
      <c r="L16" s="163"/>
      <c r="M16" s="163" t="s">
        <v>44</v>
      </c>
      <c r="N16" s="156" t="s">
        <v>459</v>
      </c>
    </row>
    <row r="17" ht="45.95" customHeight="true" spans="1:14">
      <c r="A17" s="157">
        <f t="shared" si="3"/>
        <v>12</v>
      </c>
      <c r="B17" s="162" t="s">
        <v>184</v>
      </c>
      <c r="C17" s="162" t="s">
        <v>185</v>
      </c>
      <c r="D17" s="163" t="s">
        <v>43</v>
      </c>
      <c r="E17" s="163" t="s">
        <v>33</v>
      </c>
      <c r="F17" s="163">
        <f t="shared" si="2"/>
        <v>5000</v>
      </c>
      <c r="G17" s="163"/>
      <c r="H17" s="163">
        <v>2000</v>
      </c>
      <c r="I17" s="163"/>
      <c r="J17" s="163"/>
      <c r="K17" s="163">
        <v>3000</v>
      </c>
      <c r="L17" s="163"/>
      <c r="M17" s="163" t="s">
        <v>44</v>
      </c>
      <c r="N17" s="156" t="s">
        <v>459</v>
      </c>
    </row>
    <row r="18" ht="52.5" customHeight="true" spans="1:14">
      <c r="A18" s="157">
        <f t="shared" si="3"/>
        <v>13</v>
      </c>
      <c r="B18" s="167" t="s">
        <v>88</v>
      </c>
      <c r="C18" s="162" t="s">
        <v>472</v>
      </c>
      <c r="D18" s="163" t="s">
        <v>27</v>
      </c>
      <c r="E18" s="174" t="s">
        <v>33</v>
      </c>
      <c r="F18" s="163">
        <f t="shared" ref="F18:F22" si="4">G18+H18+I18+J18+K18+L18</f>
        <v>19000</v>
      </c>
      <c r="G18" s="157">
        <v>7000</v>
      </c>
      <c r="H18" s="157">
        <v>2000</v>
      </c>
      <c r="I18" s="157">
        <v>4000</v>
      </c>
      <c r="J18" s="157"/>
      <c r="K18" s="157">
        <v>6000</v>
      </c>
      <c r="L18" s="157"/>
      <c r="M18" s="169" t="s">
        <v>473</v>
      </c>
      <c r="N18" s="156" t="s">
        <v>459</v>
      </c>
    </row>
    <row r="19" s="141" customFormat="true" ht="52.5" customHeight="true" spans="1:14">
      <c r="A19" s="157">
        <f t="shared" si="3"/>
        <v>14</v>
      </c>
      <c r="B19" s="167" t="s">
        <v>372</v>
      </c>
      <c r="C19" s="167" t="s">
        <v>474</v>
      </c>
      <c r="D19" s="156" t="s">
        <v>374</v>
      </c>
      <c r="E19" s="175" t="s">
        <v>33</v>
      </c>
      <c r="F19" s="163">
        <f t="shared" si="4"/>
        <v>2500</v>
      </c>
      <c r="G19" s="54">
        <v>0</v>
      </c>
      <c r="H19" s="54">
        <v>0</v>
      </c>
      <c r="I19" s="54">
        <v>2500</v>
      </c>
      <c r="J19" s="89">
        <v>0</v>
      </c>
      <c r="K19" s="54">
        <v>0</v>
      </c>
      <c r="L19" s="54">
        <v>0</v>
      </c>
      <c r="M19" s="156"/>
      <c r="N19" s="156" t="s">
        <v>459</v>
      </c>
    </row>
    <row r="20" ht="52.5" customHeight="true" spans="1:14">
      <c r="A20" s="157">
        <f t="shared" si="3"/>
        <v>15</v>
      </c>
      <c r="B20" s="162" t="s">
        <v>30</v>
      </c>
      <c r="C20" s="162" t="s">
        <v>31</v>
      </c>
      <c r="D20" s="163" t="s">
        <v>32</v>
      </c>
      <c r="E20" s="163" t="s">
        <v>33</v>
      </c>
      <c r="F20" s="163">
        <f t="shared" si="4"/>
        <v>40000</v>
      </c>
      <c r="G20" s="163">
        <v>8000</v>
      </c>
      <c r="H20" s="163">
        <v>10000</v>
      </c>
      <c r="I20" s="163">
        <v>3000</v>
      </c>
      <c r="J20" s="163"/>
      <c r="K20" s="163">
        <v>15000</v>
      </c>
      <c r="L20" s="163">
        <v>4000</v>
      </c>
      <c r="M20" s="163"/>
      <c r="N20" s="156" t="s">
        <v>459</v>
      </c>
    </row>
    <row r="21" ht="52.5" customHeight="true" spans="1:14">
      <c r="A21" s="157">
        <f t="shared" si="3"/>
        <v>16</v>
      </c>
      <c r="B21" s="162" t="s">
        <v>64</v>
      </c>
      <c r="C21" s="162" t="s">
        <v>65</v>
      </c>
      <c r="D21" s="163" t="s">
        <v>32</v>
      </c>
      <c r="E21" s="163" t="s">
        <v>33</v>
      </c>
      <c r="F21" s="163">
        <f t="shared" si="4"/>
        <v>28000</v>
      </c>
      <c r="G21" s="163">
        <v>5000</v>
      </c>
      <c r="H21" s="163">
        <v>8000</v>
      </c>
      <c r="I21" s="163"/>
      <c r="J21" s="163"/>
      <c r="K21" s="163">
        <v>12000</v>
      </c>
      <c r="L21" s="163">
        <v>3000</v>
      </c>
      <c r="M21" s="163" t="s">
        <v>66</v>
      </c>
      <c r="N21" s="156" t="s">
        <v>459</v>
      </c>
    </row>
    <row r="22" ht="52.5" customHeight="true" spans="1:14">
      <c r="A22" s="157">
        <f t="shared" si="3"/>
        <v>17</v>
      </c>
      <c r="B22" s="162" t="s">
        <v>381</v>
      </c>
      <c r="C22" s="162" t="s">
        <v>475</v>
      </c>
      <c r="D22" s="163" t="s">
        <v>32</v>
      </c>
      <c r="E22" s="163" t="s">
        <v>33</v>
      </c>
      <c r="F22" s="163">
        <f t="shared" si="4"/>
        <v>30000</v>
      </c>
      <c r="G22" s="163">
        <v>5000</v>
      </c>
      <c r="H22" s="163">
        <v>7000</v>
      </c>
      <c r="I22" s="163">
        <v>1000</v>
      </c>
      <c r="J22" s="163"/>
      <c r="K22" s="163">
        <v>12000</v>
      </c>
      <c r="L22" s="163">
        <v>5000</v>
      </c>
      <c r="M22" s="163"/>
      <c r="N22" s="156" t="s">
        <v>459</v>
      </c>
    </row>
    <row r="23" ht="96.75" customHeight="true" spans="1:14">
      <c r="A23" s="157">
        <f t="shared" si="3"/>
        <v>18</v>
      </c>
      <c r="B23" s="167" t="s">
        <v>71</v>
      </c>
      <c r="C23" s="168" t="s">
        <v>476</v>
      </c>
      <c r="D23" s="156" t="s">
        <v>53</v>
      </c>
      <c r="E23" s="156" t="s">
        <v>33</v>
      </c>
      <c r="F23" s="163">
        <f t="shared" ref="F23:F29" si="5">G23+H23+I23+J23+K23+L23</f>
        <v>50000</v>
      </c>
      <c r="G23" s="155"/>
      <c r="H23" s="155">
        <v>5000</v>
      </c>
      <c r="I23" s="155">
        <v>5000</v>
      </c>
      <c r="J23" s="155">
        <v>10000</v>
      </c>
      <c r="K23" s="155">
        <v>30000</v>
      </c>
      <c r="L23" s="155"/>
      <c r="M23" s="183"/>
      <c r="N23" s="156" t="s">
        <v>459</v>
      </c>
    </row>
    <row r="24" ht="131.25" customHeight="true" spans="1:14">
      <c r="A24" s="157">
        <f t="shared" si="3"/>
        <v>19</v>
      </c>
      <c r="B24" s="167" t="s">
        <v>73</v>
      </c>
      <c r="C24" s="164" t="s">
        <v>477</v>
      </c>
      <c r="D24" s="169" t="s">
        <v>478</v>
      </c>
      <c r="E24" s="156" t="s">
        <v>24</v>
      </c>
      <c r="F24" s="163">
        <f t="shared" si="5"/>
        <v>5838</v>
      </c>
      <c r="G24" s="155">
        <v>1500</v>
      </c>
      <c r="H24" s="155">
        <v>1000</v>
      </c>
      <c r="I24" s="155">
        <v>1000</v>
      </c>
      <c r="J24" s="155">
        <v>1000</v>
      </c>
      <c r="K24" s="155">
        <v>1338</v>
      </c>
      <c r="L24" s="155"/>
      <c r="M24" s="169" t="s">
        <v>479</v>
      </c>
      <c r="N24" s="156" t="s">
        <v>459</v>
      </c>
    </row>
    <row r="25" ht="52.5" customHeight="true" spans="1:14">
      <c r="A25" s="157">
        <f t="shared" si="3"/>
        <v>20</v>
      </c>
      <c r="B25" s="162" t="s">
        <v>75</v>
      </c>
      <c r="C25" s="162" t="s">
        <v>480</v>
      </c>
      <c r="D25" s="163" t="s">
        <v>32</v>
      </c>
      <c r="E25" s="163" t="s">
        <v>33</v>
      </c>
      <c r="F25" s="163">
        <f t="shared" si="5"/>
        <v>6000</v>
      </c>
      <c r="G25" s="163">
        <v>1000</v>
      </c>
      <c r="H25" s="163">
        <v>1500</v>
      </c>
      <c r="I25" s="163"/>
      <c r="J25" s="163"/>
      <c r="K25" s="163">
        <v>3000</v>
      </c>
      <c r="L25" s="163">
        <v>500</v>
      </c>
      <c r="M25" s="163"/>
      <c r="N25" s="156" t="s">
        <v>459</v>
      </c>
    </row>
    <row r="26" ht="52.5" customHeight="true" spans="1:14">
      <c r="A26" s="157">
        <f t="shared" si="3"/>
        <v>21</v>
      </c>
      <c r="B26" s="162" t="s">
        <v>79</v>
      </c>
      <c r="C26" s="162" t="s">
        <v>481</v>
      </c>
      <c r="D26" s="163" t="s">
        <v>32</v>
      </c>
      <c r="E26" s="163" t="s">
        <v>33</v>
      </c>
      <c r="F26" s="163">
        <f t="shared" si="5"/>
        <v>60000</v>
      </c>
      <c r="G26" s="163">
        <v>16000</v>
      </c>
      <c r="H26" s="163">
        <v>18000</v>
      </c>
      <c r="I26" s="163">
        <v>2000</v>
      </c>
      <c r="J26" s="163"/>
      <c r="K26" s="163">
        <v>16000</v>
      </c>
      <c r="L26" s="163">
        <v>8000</v>
      </c>
      <c r="M26" s="163"/>
      <c r="N26" s="156" t="s">
        <v>459</v>
      </c>
    </row>
    <row r="27" ht="52.5" customHeight="true" spans="1:14">
      <c r="A27" s="157">
        <f t="shared" si="3"/>
        <v>22</v>
      </c>
      <c r="B27" s="162" t="s">
        <v>482</v>
      </c>
      <c r="C27" s="162" t="s">
        <v>85</v>
      </c>
      <c r="D27" s="163" t="s">
        <v>40</v>
      </c>
      <c r="E27" s="163" t="s">
        <v>33</v>
      </c>
      <c r="F27" s="163">
        <f t="shared" si="5"/>
        <v>8000</v>
      </c>
      <c r="G27" s="163">
        <v>2000</v>
      </c>
      <c r="H27" s="163">
        <v>2500</v>
      </c>
      <c r="I27" s="163">
        <v>500</v>
      </c>
      <c r="J27" s="163"/>
      <c r="K27" s="163">
        <v>2500</v>
      </c>
      <c r="L27" s="163">
        <v>500</v>
      </c>
      <c r="M27" s="163" t="s">
        <v>37</v>
      </c>
      <c r="N27" s="156" t="s">
        <v>459</v>
      </c>
    </row>
    <row r="28" ht="52.5" customHeight="true" spans="1:14">
      <c r="A28" s="157">
        <f t="shared" si="3"/>
        <v>23</v>
      </c>
      <c r="B28" s="162" t="s">
        <v>483</v>
      </c>
      <c r="C28" s="162" t="s">
        <v>484</v>
      </c>
      <c r="D28" s="163" t="s">
        <v>32</v>
      </c>
      <c r="E28" s="163" t="s">
        <v>33</v>
      </c>
      <c r="F28" s="163">
        <f t="shared" si="5"/>
        <v>5000</v>
      </c>
      <c r="G28" s="163">
        <v>1000</v>
      </c>
      <c r="H28" s="163">
        <v>1500</v>
      </c>
      <c r="I28" s="163">
        <v>500</v>
      </c>
      <c r="J28" s="163"/>
      <c r="K28" s="163">
        <v>1000</v>
      </c>
      <c r="L28" s="163">
        <v>1000</v>
      </c>
      <c r="M28" s="163"/>
      <c r="N28" s="156" t="s">
        <v>459</v>
      </c>
    </row>
    <row r="29" s="143" customFormat="true" ht="70.5" customHeight="true" spans="1:14">
      <c r="A29" s="157">
        <f t="shared" si="3"/>
        <v>24</v>
      </c>
      <c r="B29" s="162" t="s">
        <v>485</v>
      </c>
      <c r="C29" s="162" t="s">
        <v>486</v>
      </c>
      <c r="D29" s="163" t="s">
        <v>487</v>
      </c>
      <c r="E29" s="163" t="s">
        <v>33</v>
      </c>
      <c r="F29" s="163">
        <f t="shared" si="5"/>
        <v>3000</v>
      </c>
      <c r="G29" s="163"/>
      <c r="H29" s="163"/>
      <c r="I29" s="163">
        <v>1000</v>
      </c>
      <c r="J29" s="163"/>
      <c r="K29" s="163">
        <v>1000</v>
      </c>
      <c r="L29" s="163">
        <v>1000</v>
      </c>
      <c r="M29" s="163"/>
      <c r="N29" s="156" t="s">
        <v>459</v>
      </c>
    </row>
    <row r="30" s="143" customFormat="true" ht="122.25" customHeight="true" spans="1:14">
      <c r="A30" s="157">
        <f t="shared" si="3"/>
        <v>25</v>
      </c>
      <c r="B30" s="162" t="s">
        <v>488</v>
      </c>
      <c r="C30" s="162" t="s">
        <v>489</v>
      </c>
      <c r="D30" s="163" t="s">
        <v>490</v>
      </c>
      <c r="E30" s="163">
        <v>2021</v>
      </c>
      <c r="F30" s="163">
        <f t="shared" ref="F30:F54" si="6">G30+H30+I30+J30+K30+L30</f>
        <v>2640</v>
      </c>
      <c r="G30" s="163"/>
      <c r="H30" s="163"/>
      <c r="I30" s="163">
        <v>1040</v>
      </c>
      <c r="J30" s="163"/>
      <c r="K30" s="163">
        <v>1600</v>
      </c>
      <c r="L30" s="163"/>
      <c r="M30" s="163"/>
      <c r="N30" s="156" t="s">
        <v>459</v>
      </c>
    </row>
    <row r="31" ht="36" customHeight="true" spans="1:14">
      <c r="A31" s="157">
        <f t="shared" si="3"/>
        <v>26</v>
      </c>
      <c r="B31" s="162" t="s">
        <v>491</v>
      </c>
      <c r="C31" s="162" t="s">
        <v>26</v>
      </c>
      <c r="D31" s="163" t="s">
        <v>27</v>
      </c>
      <c r="E31" s="163" t="s">
        <v>28</v>
      </c>
      <c r="F31" s="163">
        <f t="shared" si="6"/>
        <v>60000</v>
      </c>
      <c r="G31" s="163"/>
      <c r="H31" s="163"/>
      <c r="I31" s="163"/>
      <c r="J31" s="163"/>
      <c r="K31" s="163"/>
      <c r="L31" s="163">
        <v>60000</v>
      </c>
      <c r="M31" s="163" t="s">
        <v>492</v>
      </c>
      <c r="N31" s="156" t="s">
        <v>459</v>
      </c>
    </row>
    <row r="32" ht="178.5" customHeight="true" spans="1:14">
      <c r="A32" s="157">
        <f t="shared" si="3"/>
        <v>27</v>
      </c>
      <c r="B32" s="170" t="s">
        <v>493</v>
      </c>
      <c r="C32" s="170" t="s">
        <v>494</v>
      </c>
      <c r="D32" s="163" t="s">
        <v>495</v>
      </c>
      <c r="E32" s="169" t="s">
        <v>33</v>
      </c>
      <c r="F32" s="163">
        <f t="shared" si="6"/>
        <v>45000</v>
      </c>
      <c r="G32" s="163"/>
      <c r="H32" s="163"/>
      <c r="I32" s="163"/>
      <c r="J32" s="163"/>
      <c r="K32" s="163"/>
      <c r="L32" s="163">
        <v>45000</v>
      </c>
      <c r="M32" s="163" t="s">
        <v>496</v>
      </c>
      <c r="N32" s="156" t="s">
        <v>459</v>
      </c>
    </row>
    <row r="33" s="141" customFormat="true" ht="60" customHeight="true" spans="1:14">
      <c r="A33" s="157">
        <f t="shared" si="3"/>
        <v>28</v>
      </c>
      <c r="B33" s="171" t="s">
        <v>132</v>
      </c>
      <c r="C33" s="171" t="s">
        <v>133</v>
      </c>
      <c r="D33" s="172" t="s">
        <v>134</v>
      </c>
      <c r="E33" s="54">
        <v>2</v>
      </c>
      <c r="F33" s="163">
        <f t="shared" si="6"/>
        <v>300</v>
      </c>
      <c r="G33" s="54">
        <v>250</v>
      </c>
      <c r="H33" s="54"/>
      <c r="I33" s="54">
        <v>50</v>
      </c>
      <c r="J33" s="54"/>
      <c r="K33" s="54"/>
      <c r="L33" s="54"/>
      <c r="M33" s="172"/>
      <c r="N33" s="156" t="s">
        <v>459</v>
      </c>
    </row>
    <row r="34" ht="52.5" customHeight="true" spans="1:14">
      <c r="A34" s="157">
        <f t="shared" si="3"/>
        <v>29</v>
      </c>
      <c r="B34" s="162" t="s">
        <v>271</v>
      </c>
      <c r="C34" s="162" t="s">
        <v>272</v>
      </c>
      <c r="D34" s="163" t="s">
        <v>273</v>
      </c>
      <c r="E34" s="163" t="s">
        <v>274</v>
      </c>
      <c r="F34" s="163">
        <f t="shared" si="6"/>
        <v>6000</v>
      </c>
      <c r="G34" s="163"/>
      <c r="H34" s="163"/>
      <c r="I34" s="163"/>
      <c r="J34" s="163"/>
      <c r="K34" s="163"/>
      <c r="L34" s="163">
        <v>6000</v>
      </c>
      <c r="M34" s="163"/>
      <c r="N34" s="156" t="s">
        <v>459</v>
      </c>
    </row>
    <row r="35" ht="52.5" customHeight="true" spans="1:14">
      <c r="A35" s="157">
        <f t="shared" si="3"/>
        <v>30</v>
      </c>
      <c r="B35" s="162" t="s">
        <v>275</v>
      </c>
      <c r="C35" s="162" t="s">
        <v>276</v>
      </c>
      <c r="D35" s="163" t="s">
        <v>277</v>
      </c>
      <c r="E35" s="163" t="s">
        <v>33</v>
      </c>
      <c r="F35" s="163">
        <f t="shared" si="6"/>
        <v>10000</v>
      </c>
      <c r="G35" s="163"/>
      <c r="H35" s="163"/>
      <c r="I35" s="163"/>
      <c r="J35" s="163"/>
      <c r="K35" s="163"/>
      <c r="L35" s="163">
        <v>10000</v>
      </c>
      <c r="M35" s="163"/>
      <c r="N35" s="156" t="s">
        <v>459</v>
      </c>
    </row>
    <row r="36" ht="42.95" customHeight="true" spans="1:14">
      <c r="A36" s="157">
        <f t="shared" si="3"/>
        <v>31</v>
      </c>
      <c r="B36" s="162" t="s">
        <v>278</v>
      </c>
      <c r="C36" s="162" t="s">
        <v>279</v>
      </c>
      <c r="D36" s="163" t="s">
        <v>273</v>
      </c>
      <c r="E36" s="163" t="s">
        <v>33</v>
      </c>
      <c r="F36" s="163">
        <f t="shared" si="6"/>
        <v>20000</v>
      </c>
      <c r="G36" s="163"/>
      <c r="H36" s="163"/>
      <c r="I36" s="163"/>
      <c r="J36" s="163"/>
      <c r="K36" s="163"/>
      <c r="L36" s="163">
        <v>20000</v>
      </c>
      <c r="M36" s="163"/>
      <c r="N36" s="156" t="s">
        <v>459</v>
      </c>
    </row>
    <row r="37" s="141" customFormat="true" ht="41.1" customHeight="true" spans="1:14">
      <c r="A37" s="157">
        <f t="shared" si="3"/>
        <v>32</v>
      </c>
      <c r="B37" s="171" t="s">
        <v>129</v>
      </c>
      <c r="C37" s="171" t="s">
        <v>402</v>
      </c>
      <c r="D37" s="172" t="s">
        <v>131</v>
      </c>
      <c r="E37" s="54">
        <v>2</v>
      </c>
      <c r="F37" s="163">
        <f t="shared" si="6"/>
        <v>180</v>
      </c>
      <c r="G37" s="54">
        <v>175</v>
      </c>
      <c r="H37" s="54"/>
      <c r="I37" s="54">
        <v>5</v>
      </c>
      <c r="J37" s="54"/>
      <c r="K37" s="54"/>
      <c r="L37" s="54"/>
      <c r="M37" s="172"/>
      <c r="N37" s="156" t="s">
        <v>459</v>
      </c>
    </row>
    <row r="38" s="141" customFormat="true" ht="69.95" customHeight="true" spans="1:14">
      <c r="A38" s="157">
        <f t="shared" si="3"/>
        <v>33</v>
      </c>
      <c r="B38" s="162" t="s">
        <v>136</v>
      </c>
      <c r="C38" s="171" t="s">
        <v>137</v>
      </c>
      <c r="D38" s="172" t="s">
        <v>136</v>
      </c>
      <c r="E38" s="54">
        <v>2</v>
      </c>
      <c r="F38" s="163">
        <f t="shared" si="6"/>
        <v>200</v>
      </c>
      <c r="G38" s="54">
        <v>100</v>
      </c>
      <c r="H38" s="54"/>
      <c r="I38" s="54">
        <v>80</v>
      </c>
      <c r="J38" s="54"/>
      <c r="K38" s="54">
        <v>20</v>
      </c>
      <c r="L38" s="54"/>
      <c r="M38" s="172"/>
      <c r="N38" s="156" t="s">
        <v>459</v>
      </c>
    </row>
    <row r="39" ht="52.5" customHeight="true" spans="1:14">
      <c r="A39" s="157">
        <f t="shared" si="3"/>
        <v>34</v>
      </c>
      <c r="B39" s="162" t="s">
        <v>386</v>
      </c>
      <c r="C39" s="162" t="s">
        <v>96</v>
      </c>
      <c r="D39" s="163" t="s">
        <v>32</v>
      </c>
      <c r="E39" s="163" t="s">
        <v>33</v>
      </c>
      <c r="F39" s="163">
        <f t="shared" si="6"/>
        <v>60000</v>
      </c>
      <c r="G39" s="163"/>
      <c r="H39" s="163"/>
      <c r="I39" s="163"/>
      <c r="J39" s="163"/>
      <c r="K39" s="163"/>
      <c r="L39" s="163">
        <v>60000</v>
      </c>
      <c r="M39" s="163"/>
      <c r="N39" s="156" t="s">
        <v>459</v>
      </c>
    </row>
    <row r="40" ht="52.5" customHeight="true" spans="1:14">
      <c r="A40" s="157">
        <f t="shared" si="3"/>
        <v>35</v>
      </c>
      <c r="B40" s="162" t="s">
        <v>497</v>
      </c>
      <c r="C40" s="162" t="s">
        <v>498</v>
      </c>
      <c r="D40" s="163" t="s">
        <v>32</v>
      </c>
      <c r="E40" s="163" t="s">
        <v>33</v>
      </c>
      <c r="F40" s="163">
        <f t="shared" si="6"/>
        <v>30000</v>
      </c>
      <c r="G40" s="176"/>
      <c r="H40" s="163"/>
      <c r="I40" s="163"/>
      <c r="J40" s="178"/>
      <c r="K40" s="163"/>
      <c r="L40" s="157">
        <v>30000</v>
      </c>
      <c r="M40" s="163"/>
      <c r="N40" s="156" t="s">
        <v>459</v>
      </c>
    </row>
    <row r="41" ht="52.5" customHeight="true" spans="1:14">
      <c r="A41" s="157">
        <f t="shared" si="3"/>
        <v>36</v>
      </c>
      <c r="B41" s="162" t="s">
        <v>499</v>
      </c>
      <c r="C41" s="162" t="s">
        <v>500</v>
      </c>
      <c r="D41" s="163" t="s">
        <v>32</v>
      </c>
      <c r="E41" s="163" t="s">
        <v>33</v>
      </c>
      <c r="F41" s="163">
        <f t="shared" si="6"/>
        <v>1500</v>
      </c>
      <c r="G41" s="176"/>
      <c r="H41" s="163">
        <v>1500</v>
      </c>
      <c r="I41" s="163"/>
      <c r="J41" s="178"/>
      <c r="K41" s="163"/>
      <c r="L41" s="157"/>
      <c r="M41" s="163"/>
      <c r="N41" s="156" t="s">
        <v>459</v>
      </c>
    </row>
    <row r="42" ht="52.5" customHeight="true" spans="1:14">
      <c r="A42" s="157">
        <f t="shared" si="3"/>
        <v>37</v>
      </c>
      <c r="B42" s="170" t="s">
        <v>501</v>
      </c>
      <c r="C42" s="170" t="s">
        <v>502</v>
      </c>
      <c r="D42" s="156" t="s">
        <v>503</v>
      </c>
      <c r="E42" s="177" t="s">
        <v>332</v>
      </c>
      <c r="F42" s="157">
        <f t="shared" si="6"/>
        <v>52000</v>
      </c>
      <c r="G42" s="157"/>
      <c r="H42" s="157"/>
      <c r="I42" s="157"/>
      <c r="J42" s="157"/>
      <c r="K42" s="157"/>
      <c r="L42" s="157">
        <v>52000</v>
      </c>
      <c r="M42" s="157" t="s">
        <v>496</v>
      </c>
      <c r="N42" s="156" t="s">
        <v>459</v>
      </c>
    </row>
    <row r="43" ht="52.5" customHeight="true" spans="1:14">
      <c r="A43" s="157">
        <f t="shared" si="3"/>
        <v>38</v>
      </c>
      <c r="B43" s="162" t="s">
        <v>180</v>
      </c>
      <c r="C43" s="162" t="s">
        <v>181</v>
      </c>
      <c r="D43" s="163" t="s">
        <v>504</v>
      </c>
      <c r="E43" s="163" t="s">
        <v>33</v>
      </c>
      <c r="F43" s="157">
        <f t="shared" si="6"/>
        <v>15000</v>
      </c>
      <c r="G43" s="163"/>
      <c r="H43" s="163">
        <v>15000</v>
      </c>
      <c r="I43" s="163"/>
      <c r="J43" s="163"/>
      <c r="K43" s="163"/>
      <c r="L43" s="163"/>
      <c r="M43" s="163"/>
      <c r="N43" s="177" t="s">
        <v>505</v>
      </c>
    </row>
    <row r="44" ht="52.5" customHeight="true" spans="1:14">
      <c r="A44" s="157">
        <f t="shared" si="3"/>
        <v>39</v>
      </c>
      <c r="B44" s="162" t="s">
        <v>506</v>
      </c>
      <c r="C44" s="162" t="s">
        <v>507</v>
      </c>
      <c r="D44" s="163" t="s">
        <v>508</v>
      </c>
      <c r="E44" s="163" t="s">
        <v>33</v>
      </c>
      <c r="F44" s="157">
        <f t="shared" si="6"/>
        <v>10000</v>
      </c>
      <c r="G44" s="163"/>
      <c r="H44" s="163">
        <v>4000</v>
      </c>
      <c r="I44" s="163">
        <v>2000</v>
      </c>
      <c r="J44" s="163">
        <v>2000</v>
      </c>
      <c r="K44" s="163">
        <v>2000</v>
      </c>
      <c r="L44" s="163"/>
      <c r="M44" s="163"/>
      <c r="N44" s="177"/>
    </row>
    <row r="45" ht="52.5" customHeight="true" spans="1:14">
      <c r="A45" s="157">
        <f t="shared" si="3"/>
        <v>40</v>
      </c>
      <c r="B45" s="162" t="s">
        <v>509</v>
      </c>
      <c r="C45" s="162" t="s">
        <v>510</v>
      </c>
      <c r="D45" s="163" t="s">
        <v>511</v>
      </c>
      <c r="E45" s="163" t="s">
        <v>115</v>
      </c>
      <c r="F45" s="157">
        <f t="shared" si="6"/>
        <v>10000</v>
      </c>
      <c r="G45" s="163"/>
      <c r="H45" s="163">
        <v>4000</v>
      </c>
      <c r="I45" s="163">
        <v>2000</v>
      </c>
      <c r="J45" s="163">
        <v>2000</v>
      </c>
      <c r="K45" s="163">
        <v>2000</v>
      </c>
      <c r="L45" s="157"/>
      <c r="M45" s="163"/>
      <c r="N45" s="156"/>
    </row>
    <row r="46" s="142" customFormat="true" ht="34.5" customHeight="true" spans="1:14">
      <c r="A46" s="158" t="s">
        <v>512</v>
      </c>
      <c r="B46" s="159"/>
      <c r="C46" s="160"/>
      <c r="D46" s="152"/>
      <c r="E46" s="173"/>
      <c r="F46" s="152">
        <f t="shared" si="6"/>
        <v>431521</v>
      </c>
      <c r="G46" s="152">
        <f>SUM(G47:G74)</f>
        <v>52342</v>
      </c>
      <c r="H46" s="152">
        <f t="shared" ref="H46:L46" si="7">SUM(H47:H74)</f>
        <v>188900</v>
      </c>
      <c r="I46" s="152">
        <f t="shared" si="7"/>
        <v>27550</v>
      </c>
      <c r="J46" s="152">
        <f t="shared" si="7"/>
        <v>18600</v>
      </c>
      <c r="K46" s="152">
        <f t="shared" si="7"/>
        <v>91650</v>
      </c>
      <c r="L46" s="152">
        <f t="shared" si="7"/>
        <v>52479</v>
      </c>
      <c r="M46" s="182"/>
      <c r="N46" s="182"/>
    </row>
    <row r="47" s="142" customFormat="true" ht="34.5" customHeight="true" spans="1:14">
      <c r="A47" s="157">
        <f>A45+1</f>
        <v>41</v>
      </c>
      <c r="B47" s="162" t="s">
        <v>513</v>
      </c>
      <c r="C47" s="162" t="s">
        <v>514</v>
      </c>
      <c r="D47" s="152"/>
      <c r="E47" s="163" t="s">
        <v>33</v>
      </c>
      <c r="F47" s="157">
        <f t="shared" si="6"/>
        <v>2500</v>
      </c>
      <c r="G47" s="152"/>
      <c r="H47" s="157">
        <v>750</v>
      </c>
      <c r="I47" s="157"/>
      <c r="J47" s="157">
        <v>500</v>
      </c>
      <c r="K47" s="157">
        <v>750</v>
      </c>
      <c r="L47" s="157">
        <v>500</v>
      </c>
      <c r="M47" s="182"/>
      <c r="N47" s="156" t="s">
        <v>515</v>
      </c>
    </row>
    <row r="48" s="142" customFormat="true" ht="40.5" spans="1:14">
      <c r="A48" s="157">
        <f>A47+1</f>
        <v>42</v>
      </c>
      <c r="B48" s="162" t="s">
        <v>516</v>
      </c>
      <c r="C48" s="162" t="s">
        <v>517</v>
      </c>
      <c r="D48" s="152"/>
      <c r="E48" s="163" t="s">
        <v>33</v>
      </c>
      <c r="F48" s="157">
        <f t="shared" si="6"/>
        <v>600</v>
      </c>
      <c r="G48" s="152"/>
      <c r="H48" s="157">
        <v>150</v>
      </c>
      <c r="I48" s="157"/>
      <c r="J48" s="157">
        <v>100</v>
      </c>
      <c r="K48" s="157">
        <v>250</v>
      </c>
      <c r="L48" s="157">
        <v>100</v>
      </c>
      <c r="M48" s="182"/>
      <c r="N48" s="156" t="s">
        <v>515</v>
      </c>
    </row>
    <row r="49" ht="34.5" customHeight="true" spans="1:14">
      <c r="A49" s="157">
        <f t="shared" ref="A49:A54" si="8">A48+1</f>
        <v>43</v>
      </c>
      <c r="B49" s="162" t="s">
        <v>518</v>
      </c>
      <c r="C49" s="162" t="s">
        <v>519</v>
      </c>
      <c r="D49" s="157"/>
      <c r="E49" s="163" t="s">
        <v>33</v>
      </c>
      <c r="F49" s="157">
        <f t="shared" si="6"/>
        <v>3000</v>
      </c>
      <c r="G49" s="157"/>
      <c r="H49" s="157">
        <v>1000</v>
      </c>
      <c r="I49" s="147"/>
      <c r="J49" s="157">
        <v>500</v>
      </c>
      <c r="K49" s="157">
        <v>1000</v>
      </c>
      <c r="L49" s="157">
        <v>500</v>
      </c>
      <c r="M49" s="183"/>
      <c r="N49" s="156" t="s">
        <v>515</v>
      </c>
    </row>
    <row r="50" ht="67.5" spans="1:14">
      <c r="A50" s="157">
        <f t="shared" si="8"/>
        <v>44</v>
      </c>
      <c r="B50" s="156" t="s">
        <v>520</v>
      </c>
      <c r="C50" s="162" t="s">
        <v>521</v>
      </c>
      <c r="D50" s="157"/>
      <c r="E50" s="157" t="s">
        <v>24</v>
      </c>
      <c r="F50" s="157">
        <f t="shared" si="6"/>
        <v>2500</v>
      </c>
      <c r="G50" s="157"/>
      <c r="H50" s="157">
        <v>1000</v>
      </c>
      <c r="I50" s="157"/>
      <c r="J50" s="157"/>
      <c r="K50" s="157">
        <v>1500</v>
      </c>
      <c r="L50" s="157"/>
      <c r="M50" s="183"/>
      <c r="N50" s="156" t="s">
        <v>515</v>
      </c>
    </row>
    <row r="51" ht="48.75" customHeight="true" spans="1:14">
      <c r="A51" s="157">
        <f t="shared" si="8"/>
        <v>45</v>
      </c>
      <c r="B51" s="156" t="s">
        <v>522</v>
      </c>
      <c r="C51" s="162" t="s">
        <v>523</v>
      </c>
      <c r="D51" s="157"/>
      <c r="E51" s="157" t="s">
        <v>24</v>
      </c>
      <c r="F51" s="157">
        <f t="shared" si="6"/>
        <v>4000</v>
      </c>
      <c r="G51" s="157"/>
      <c r="H51" s="157">
        <v>1500</v>
      </c>
      <c r="I51" s="157"/>
      <c r="J51" s="157"/>
      <c r="K51" s="157">
        <v>2500</v>
      </c>
      <c r="L51" s="157"/>
      <c r="M51" s="183"/>
      <c r="N51" s="156" t="s">
        <v>515</v>
      </c>
    </row>
    <row r="52" ht="59.25" customHeight="true" spans="1:14">
      <c r="A52" s="157">
        <f t="shared" si="8"/>
        <v>46</v>
      </c>
      <c r="B52" s="156" t="s">
        <v>524</v>
      </c>
      <c r="C52" s="162" t="s">
        <v>525</v>
      </c>
      <c r="D52" s="157"/>
      <c r="E52" s="157" t="s">
        <v>24</v>
      </c>
      <c r="F52" s="157">
        <f t="shared" si="6"/>
        <v>2300</v>
      </c>
      <c r="G52" s="157"/>
      <c r="H52" s="157">
        <v>800</v>
      </c>
      <c r="I52" s="157"/>
      <c r="J52" s="157">
        <v>500</v>
      </c>
      <c r="K52" s="157">
        <v>1000</v>
      </c>
      <c r="L52" s="157"/>
      <c r="M52" s="183"/>
      <c r="N52" s="156" t="s">
        <v>515</v>
      </c>
    </row>
    <row r="53" s="142" customFormat="true" ht="54" customHeight="true" spans="1:14">
      <c r="A53" s="157">
        <f t="shared" si="8"/>
        <v>47</v>
      </c>
      <c r="B53" s="162" t="s">
        <v>526</v>
      </c>
      <c r="C53" s="162" t="s">
        <v>527</v>
      </c>
      <c r="D53" s="157" t="s">
        <v>528</v>
      </c>
      <c r="E53" s="163" t="s">
        <v>54</v>
      </c>
      <c r="F53" s="157">
        <f t="shared" si="6"/>
        <v>12000</v>
      </c>
      <c r="G53" s="157"/>
      <c r="H53" s="157">
        <v>4000</v>
      </c>
      <c r="I53" s="157"/>
      <c r="J53" s="157">
        <v>4000</v>
      </c>
      <c r="K53" s="157"/>
      <c r="L53" s="157">
        <v>4000</v>
      </c>
      <c r="M53" s="182"/>
      <c r="N53" s="156" t="s">
        <v>515</v>
      </c>
    </row>
    <row r="54" s="142" customFormat="true" ht="54.75" customHeight="true" spans="1:14">
      <c r="A54" s="161">
        <f t="shared" si="8"/>
        <v>48</v>
      </c>
      <c r="B54" s="162" t="s">
        <v>529</v>
      </c>
      <c r="C54" s="162" t="s">
        <v>530</v>
      </c>
      <c r="D54" s="157" t="s">
        <v>531</v>
      </c>
      <c r="E54" s="163" t="s">
        <v>33</v>
      </c>
      <c r="F54" s="157">
        <f t="shared" si="6"/>
        <v>9000</v>
      </c>
      <c r="G54" s="152"/>
      <c r="H54" s="157">
        <v>3000</v>
      </c>
      <c r="I54" s="157"/>
      <c r="J54" s="157">
        <v>3000</v>
      </c>
      <c r="K54" s="157"/>
      <c r="L54" s="157">
        <v>3000</v>
      </c>
      <c r="M54" s="182"/>
      <c r="N54" s="156" t="s">
        <v>515</v>
      </c>
    </row>
    <row r="55" s="142" customFormat="true" ht="57.75" customHeight="true" spans="1:14">
      <c r="A55" s="161">
        <f t="shared" ref="A55:A74" si="9">A54+1</f>
        <v>49</v>
      </c>
      <c r="B55" s="162" t="s">
        <v>532</v>
      </c>
      <c r="C55" s="162" t="s">
        <v>533</v>
      </c>
      <c r="D55" s="157" t="s">
        <v>458</v>
      </c>
      <c r="E55" s="163" t="s">
        <v>24</v>
      </c>
      <c r="F55" s="157">
        <f t="shared" ref="F55:F61" si="10">G55+H55+I55+J55+K55+L55</f>
        <v>2000</v>
      </c>
      <c r="G55" s="152"/>
      <c r="H55" s="157"/>
      <c r="I55" s="157">
        <v>1200</v>
      </c>
      <c r="J55" s="157"/>
      <c r="K55" s="179">
        <v>800</v>
      </c>
      <c r="L55" s="157"/>
      <c r="M55" s="182"/>
      <c r="N55" s="156" t="s">
        <v>515</v>
      </c>
    </row>
    <row r="56" s="142" customFormat="true" ht="52.5" customHeight="true" spans="1:14">
      <c r="A56" s="161">
        <f t="shared" si="9"/>
        <v>50</v>
      </c>
      <c r="B56" s="162" t="s">
        <v>534</v>
      </c>
      <c r="C56" s="162" t="s">
        <v>535</v>
      </c>
      <c r="D56" s="157" t="s">
        <v>458</v>
      </c>
      <c r="E56" s="163" t="s">
        <v>33</v>
      </c>
      <c r="F56" s="157">
        <f t="shared" si="10"/>
        <v>1000</v>
      </c>
      <c r="G56" s="152"/>
      <c r="H56" s="157"/>
      <c r="I56" s="157">
        <v>500</v>
      </c>
      <c r="J56" s="157"/>
      <c r="K56" s="179">
        <v>500</v>
      </c>
      <c r="L56" s="157"/>
      <c r="M56" s="182"/>
      <c r="N56" s="156" t="s">
        <v>515</v>
      </c>
    </row>
    <row r="57" s="142" customFormat="true" ht="52.5" customHeight="true" spans="1:14">
      <c r="A57" s="161">
        <f t="shared" si="9"/>
        <v>51</v>
      </c>
      <c r="B57" s="162" t="s">
        <v>536</v>
      </c>
      <c r="C57" s="162" t="s">
        <v>537</v>
      </c>
      <c r="D57" s="157" t="s">
        <v>458</v>
      </c>
      <c r="E57" s="163" t="s">
        <v>538</v>
      </c>
      <c r="F57" s="157">
        <f t="shared" si="10"/>
        <v>1450</v>
      </c>
      <c r="G57" s="152"/>
      <c r="H57" s="157"/>
      <c r="I57" s="157">
        <v>750</v>
      </c>
      <c r="J57" s="157"/>
      <c r="K57" s="157">
        <v>700</v>
      </c>
      <c r="L57" s="157"/>
      <c r="M57" s="182"/>
      <c r="N57" s="156" t="s">
        <v>515</v>
      </c>
    </row>
    <row r="58" s="142" customFormat="true" ht="199.5" customHeight="true" spans="1:14">
      <c r="A58" s="161">
        <f t="shared" si="9"/>
        <v>52</v>
      </c>
      <c r="B58" s="162" t="s">
        <v>539</v>
      </c>
      <c r="C58" s="162" t="s">
        <v>540</v>
      </c>
      <c r="D58" s="157" t="s">
        <v>458</v>
      </c>
      <c r="E58" s="163" t="s">
        <v>33</v>
      </c>
      <c r="F58" s="157">
        <f t="shared" si="10"/>
        <v>3000</v>
      </c>
      <c r="G58" s="152"/>
      <c r="H58" s="157"/>
      <c r="I58" s="157">
        <v>1300</v>
      </c>
      <c r="J58" s="157"/>
      <c r="K58" s="157">
        <v>1700</v>
      </c>
      <c r="L58" s="157"/>
      <c r="M58" s="182"/>
      <c r="N58" s="156" t="s">
        <v>515</v>
      </c>
    </row>
    <row r="59" s="142" customFormat="true" ht="72.75" customHeight="true" spans="1:14">
      <c r="A59" s="161">
        <f t="shared" si="9"/>
        <v>53</v>
      </c>
      <c r="B59" s="162" t="s">
        <v>541</v>
      </c>
      <c r="C59" s="162" t="s">
        <v>542</v>
      </c>
      <c r="D59" s="157" t="s">
        <v>458</v>
      </c>
      <c r="E59" s="163" t="s">
        <v>33</v>
      </c>
      <c r="F59" s="157">
        <f t="shared" si="10"/>
        <v>12000</v>
      </c>
      <c r="G59" s="152"/>
      <c r="H59" s="157"/>
      <c r="I59" s="157">
        <v>5600</v>
      </c>
      <c r="J59" s="157"/>
      <c r="K59" s="157">
        <v>6400</v>
      </c>
      <c r="L59" s="157"/>
      <c r="M59" s="182"/>
      <c r="N59" s="156" t="s">
        <v>515</v>
      </c>
    </row>
    <row r="60" s="142" customFormat="true" ht="93" customHeight="true" spans="1:14">
      <c r="A60" s="161">
        <f t="shared" si="9"/>
        <v>54</v>
      </c>
      <c r="B60" s="162" t="s">
        <v>543</v>
      </c>
      <c r="C60" s="162" t="s">
        <v>544</v>
      </c>
      <c r="D60" s="157" t="s">
        <v>458</v>
      </c>
      <c r="E60" s="163" t="s">
        <v>115</v>
      </c>
      <c r="F60" s="157">
        <f t="shared" si="10"/>
        <v>10000</v>
      </c>
      <c r="G60" s="152"/>
      <c r="H60" s="157"/>
      <c r="I60" s="157">
        <v>6000</v>
      </c>
      <c r="J60" s="157"/>
      <c r="K60" s="157">
        <v>4000</v>
      </c>
      <c r="L60" s="157"/>
      <c r="M60" s="182"/>
      <c r="N60" s="156" t="s">
        <v>515</v>
      </c>
    </row>
    <row r="61" s="142" customFormat="true" ht="148.5" customHeight="true" spans="1:14">
      <c r="A61" s="161">
        <f t="shared" si="9"/>
        <v>55</v>
      </c>
      <c r="B61" s="162" t="s">
        <v>545</v>
      </c>
      <c r="C61" s="162" t="s">
        <v>546</v>
      </c>
      <c r="D61" s="157" t="s">
        <v>458</v>
      </c>
      <c r="E61" s="163" t="s">
        <v>54</v>
      </c>
      <c r="F61" s="157">
        <f t="shared" si="10"/>
        <v>3000</v>
      </c>
      <c r="G61" s="152"/>
      <c r="H61" s="157"/>
      <c r="I61" s="157">
        <v>1300</v>
      </c>
      <c r="J61" s="157"/>
      <c r="K61" s="157">
        <v>1700</v>
      </c>
      <c r="L61" s="157"/>
      <c r="M61" s="182"/>
      <c r="N61" s="156" t="s">
        <v>515</v>
      </c>
    </row>
    <row r="62" s="142" customFormat="true" ht="174.75" customHeight="true" spans="1:14">
      <c r="A62" s="161">
        <f t="shared" si="9"/>
        <v>56</v>
      </c>
      <c r="B62" s="162" t="s">
        <v>547</v>
      </c>
      <c r="C62" s="162" t="s">
        <v>548</v>
      </c>
      <c r="D62" s="157" t="s">
        <v>458</v>
      </c>
      <c r="E62" s="163" t="s">
        <v>54</v>
      </c>
      <c r="F62" s="157">
        <f t="shared" ref="F62:F66" si="11">G62+H62+I62+J62+K62+L62</f>
        <v>7900</v>
      </c>
      <c r="G62" s="152"/>
      <c r="H62" s="157"/>
      <c r="I62" s="157">
        <v>6400</v>
      </c>
      <c r="J62" s="157"/>
      <c r="K62" s="157">
        <v>1500</v>
      </c>
      <c r="L62" s="157"/>
      <c r="M62" s="182"/>
      <c r="N62" s="156" t="s">
        <v>515</v>
      </c>
    </row>
    <row r="63" s="142" customFormat="true" ht="52.5" customHeight="true" spans="1:14">
      <c r="A63" s="161">
        <f t="shared" si="9"/>
        <v>57</v>
      </c>
      <c r="B63" s="156" t="s">
        <v>549</v>
      </c>
      <c r="C63" s="156" t="s">
        <v>550</v>
      </c>
      <c r="D63" s="157" t="s">
        <v>23</v>
      </c>
      <c r="E63" s="163" t="s">
        <v>289</v>
      </c>
      <c r="F63" s="157">
        <f t="shared" si="11"/>
        <v>100</v>
      </c>
      <c r="G63" s="152"/>
      <c r="H63" s="152"/>
      <c r="I63" s="152"/>
      <c r="J63" s="152"/>
      <c r="K63" s="157">
        <v>100</v>
      </c>
      <c r="L63" s="152"/>
      <c r="M63" s="182"/>
      <c r="N63" s="156" t="s">
        <v>515</v>
      </c>
    </row>
    <row r="64" ht="52.5" customHeight="true" spans="1:14">
      <c r="A64" s="161">
        <f t="shared" si="9"/>
        <v>58</v>
      </c>
      <c r="B64" s="162" t="s">
        <v>388</v>
      </c>
      <c r="C64" s="162" t="s">
        <v>144</v>
      </c>
      <c r="D64" s="163" t="s">
        <v>145</v>
      </c>
      <c r="E64" s="163" t="s">
        <v>33</v>
      </c>
      <c r="F64" s="157">
        <f t="shared" si="11"/>
        <v>50000</v>
      </c>
      <c r="G64" s="163">
        <v>5000</v>
      </c>
      <c r="H64" s="163">
        <v>3000</v>
      </c>
      <c r="I64" s="163">
        <v>3000</v>
      </c>
      <c r="J64" s="163">
        <v>5000</v>
      </c>
      <c r="K64" s="163">
        <v>20000</v>
      </c>
      <c r="L64" s="163">
        <v>14000</v>
      </c>
      <c r="M64" s="163" t="s">
        <v>48</v>
      </c>
      <c r="N64" s="156" t="s">
        <v>515</v>
      </c>
    </row>
    <row r="65" ht="52.5" customHeight="true" spans="1:14">
      <c r="A65" s="161">
        <f t="shared" si="9"/>
        <v>59</v>
      </c>
      <c r="B65" s="162" t="s">
        <v>551</v>
      </c>
      <c r="C65" s="162" t="s">
        <v>147</v>
      </c>
      <c r="D65" s="163" t="s">
        <v>83</v>
      </c>
      <c r="E65" s="163" t="s">
        <v>33</v>
      </c>
      <c r="F65" s="157">
        <f t="shared" si="11"/>
        <v>5000</v>
      </c>
      <c r="G65" s="163">
        <v>2000</v>
      </c>
      <c r="H65" s="163">
        <v>1000</v>
      </c>
      <c r="I65" s="163">
        <v>500</v>
      </c>
      <c r="J65" s="163"/>
      <c r="K65" s="163">
        <v>1500</v>
      </c>
      <c r="L65" s="163"/>
      <c r="M65" s="163" t="s">
        <v>37</v>
      </c>
      <c r="N65" s="156" t="s">
        <v>515</v>
      </c>
    </row>
    <row r="66" s="143" customFormat="true" ht="163.5" customHeight="true" spans="1:14">
      <c r="A66" s="161">
        <f t="shared" si="9"/>
        <v>60</v>
      </c>
      <c r="B66" s="162" t="s">
        <v>552</v>
      </c>
      <c r="C66" s="162" t="s">
        <v>553</v>
      </c>
      <c r="D66" s="157" t="s">
        <v>458</v>
      </c>
      <c r="E66" s="163" t="s">
        <v>33</v>
      </c>
      <c r="F66" s="157">
        <f t="shared" si="11"/>
        <v>20079</v>
      </c>
      <c r="G66" s="163">
        <v>2000</v>
      </c>
      <c r="H66" s="163">
        <v>2000</v>
      </c>
      <c r="I66" s="163">
        <v>1000</v>
      </c>
      <c r="J66" s="163"/>
      <c r="K66" s="163"/>
      <c r="L66" s="163">
        <v>15079</v>
      </c>
      <c r="M66" s="163"/>
      <c r="N66" s="156" t="s">
        <v>515</v>
      </c>
    </row>
    <row r="67" ht="90.75" customHeight="true" spans="1:14">
      <c r="A67" s="161">
        <f t="shared" si="9"/>
        <v>61</v>
      </c>
      <c r="B67" s="164" t="s">
        <v>153</v>
      </c>
      <c r="C67" s="164" t="s">
        <v>154</v>
      </c>
      <c r="D67" s="163" t="s">
        <v>554</v>
      </c>
      <c r="E67" s="169" t="s">
        <v>91</v>
      </c>
      <c r="F67" s="157">
        <f t="shared" ref="F67:F75" si="12">G67+H67+I67+J67+K67+L67</f>
        <v>50000</v>
      </c>
      <c r="G67" s="163"/>
      <c r="H67" s="163">
        <v>50000</v>
      </c>
      <c r="I67" s="163"/>
      <c r="J67" s="163"/>
      <c r="K67" s="163"/>
      <c r="L67" s="163"/>
      <c r="M67" s="157" t="s">
        <v>389</v>
      </c>
      <c r="N67" s="156" t="s">
        <v>555</v>
      </c>
    </row>
    <row r="68" ht="90.75" customHeight="true" spans="1:14">
      <c r="A68" s="161">
        <f t="shared" si="9"/>
        <v>62</v>
      </c>
      <c r="B68" s="164" t="s">
        <v>390</v>
      </c>
      <c r="C68" s="164" t="s">
        <v>391</v>
      </c>
      <c r="D68" s="169" t="s">
        <v>556</v>
      </c>
      <c r="E68" s="169" t="s">
        <v>33</v>
      </c>
      <c r="F68" s="157">
        <f t="shared" si="12"/>
        <v>50000</v>
      </c>
      <c r="G68" s="163"/>
      <c r="H68" s="163">
        <v>50000</v>
      </c>
      <c r="I68" s="163"/>
      <c r="J68" s="163"/>
      <c r="K68" s="163"/>
      <c r="L68" s="163"/>
      <c r="M68" s="157" t="s">
        <v>389</v>
      </c>
      <c r="N68" s="156" t="s">
        <v>555</v>
      </c>
    </row>
    <row r="69" ht="165" customHeight="true" spans="1:14">
      <c r="A69" s="161">
        <f t="shared" si="9"/>
        <v>63</v>
      </c>
      <c r="B69" s="164" t="s">
        <v>160</v>
      </c>
      <c r="C69" s="164" t="s">
        <v>392</v>
      </c>
      <c r="D69" s="163" t="s">
        <v>421</v>
      </c>
      <c r="E69" s="163" t="s">
        <v>24</v>
      </c>
      <c r="F69" s="157">
        <f t="shared" si="12"/>
        <v>30000</v>
      </c>
      <c r="G69" s="163">
        <v>15000</v>
      </c>
      <c r="H69" s="163"/>
      <c r="I69" s="163"/>
      <c r="J69" s="163"/>
      <c r="K69" s="163">
        <v>15000</v>
      </c>
      <c r="L69" s="163"/>
      <c r="M69" s="183"/>
      <c r="N69" s="156" t="s">
        <v>555</v>
      </c>
    </row>
    <row r="70" ht="44.1" customHeight="true" spans="1:14">
      <c r="A70" s="161">
        <f t="shared" si="9"/>
        <v>64</v>
      </c>
      <c r="B70" s="164" t="s">
        <v>162</v>
      </c>
      <c r="C70" s="164" t="s">
        <v>163</v>
      </c>
      <c r="D70" s="163" t="s">
        <v>421</v>
      </c>
      <c r="E70" s="163" t="s">
        <v>24</v>
      </c>
      <c r="F70" s="157">
        <f t="shared" si="12"/>
        <v>1000</v>
      </c>
      <c r="G70" s="163">
        <v>500</v>
      </c>
      <c r="H70" s="163"/>
      <c r="I70" s="163"/>
      <c r="J70" s="163"/>
      <c r="K70" s="163">
        <v>200</v>
      </c>
      <c r="L70" s="163">
        <v>300</v>
      </c>
      <c r="M70" s="157" t="s">
        <v>393</v>
      </c>
      <c r="N70" s="156" t="s">
        <v>555</v>
      </c>
    </row>
    <row r="71" ht="125.25" customHeight="true" spans="1:14">
      <c r="A71" s="161">
        <f t="shared" si="9"/>
        <v>65</v>
      </c>
      <c r="B71" s="164" t="s">
        <v>164</v>
      </c>
      <c r="C71" s="164" t="s">
        <v>394</v>
      </c>
      <c r="D71" s="163" t="s">
        <v>421</v>
      </c>
      <c r="E71" s="163" t="s">
        <v>24</v>
      </c>
      <c r="F71" s="157">
        <f t="shared" si="12"/>
        <v>1100</v>
      </c>
      <c r="G71" s="163">
        <v>550</v>
      </c>
      <c r="H71" s="163"/>
      <c r="I71" s="163"/>
      <c r="J71" s="163"/>
      <c r="K71" s="163">
        <v>550</v>
      </c>
      <c r="L71" s="163"/>
      <c r="M71" s="157" t="s">
        <v>393</v>
      </c>
      <c r="N71" s="156" t="s">
        <v>555</v>
      </c>
    </row>
    <row r="72" ht="52.5" customHeight="true" spans="1:14">
      <c r="A72" s="161">
        <f t="shared" si="9"/>
        <v>66</v>
      </c>
      <c r="B72" s="164" t="s">
        <v>166</v>
      </c>
      <c r="C72" s="164" t="s">
        <v>167</v>
      </c>
      <c r="D72" s="163" t="s">
        <v>557</v>
      </c>
      <c r="E72" s="163" t="s">
        <v>332</v>
      </c>
      <c r="F72" s="157">
        <f t="shared" si="12"/>
        <v>2300</v>
      </c>
      <c r="G72" s="163"/>
      <c r="H72" s="163">
        <v>2300</v>
      </c>
      <c r="I72" s="163"/>
      <c r="J72" s="163"/>
      <c r="K72" s="163"/>
      <c r="L72" s="163"/>
      <c r="M72" s="157" t="s">
        <v>395</v>
      </c>
      <c r="N72" s="177" t="s">
        <v>505</v>
      </c>
    </row>
    <row r="73" ht="52.5" customHeight="true" spans="1:14">
      <c r="A73" s="161">
        <f t="shared" si="9"/>
        <v>67</v>
      </c>
      <c r="B73" s="162" t="s">
        <v>171</v>
      </c>
      <c r="C73" s="162" t="s">
        <v>172</v>
      </c>
      <c r="D73" s="163" t="s">
        <v>43</v>
      </c>
      <c r="E73" s="163" t="s">
        <v>33</v>
      </c>
      <c r="F73" s="157">
        <f t="shared" si="12"/>
        <v>60000</v>
      </c>
      <c r="G73" s="163">
        <v>5000</v>
      </c>
      <c r="H73" s="163">
        <v>5000</v>
      </c>
      <c r="I73" s="163"/>
      <c r="J73" s="163">
        <v>5000</v>
      </c>
      <c r="K73" s="163">
        <v>30000</v>
      </c>
      <c r="L73" s="163">
        <v>15000</v>
      </c>
      <c r="M73" s="163" t="s">
        <v>48</v>
      </c>
      <c r="N73" s="156" t="s">
        <v>459</v>
      </c>
    </row>
    <row r="74" ht="105" customHeight="true" spans="1:14">
      <c r="A74" s="161">
        <f t="shared" si="9"/>
        <v>68</v>
      </c>
      <c r="B74" s="170" t="s">
        <v>226</v>
      </c>
      <c r="C74" s="167" t="s">
        <v>396</v>
      </c>
      <c r="D74" s="156" t="s">
        <v>458</v>
      </c>
      <c r="E74" s="177" t="s">
        <v>33</v>
      </c>
      <c r="F74" s="157">
        <f t="shared" si="12"/>
        <v>85692</v>
      </c>
      <c r="G74" s="157">
        <f>17292+5000</f>
        <v>22292</v>
      </c>
      <c r="H74" s="157">
        <f>43400+20000</f>
        <v>63400</v>
      </c>
      <c r="I74" s="157"/>
      <c r="J74" s="157"/>
      <c r="K74" s="157"/>
      <c r="L74" s="157"/>
      <c r="M74" s="183"/>
      <c r="N74" s="177" t="s">
        <v>505</v>
      </c>
    </row>
    <row r="75" s="142" customFormat="true" ht="52.5" customHeight="true" spans="1:14">
      <c r="A75" s="158" t="s">
        <v>558</v>
      </c>
      <c r="B75" s="159"/>
      <c r="C75" s="160"/>
      <c r="D75" s="184"/>
      <c r="E75" s="192"/>
      <c r="F75" s="152">
        <f t="shared" si="12"/>
        <v>37000</v>
      </c>
      <c r="G75" s="192">
        <f>SUM(G76:G82)</f>
        <v>3900</v>
      </c>
      <c r="H75" s="192">
        <f t="shared" ref="H75:L75" si="13">SUM(H76:H82)</f>
        <v>5100</v>
      </c>
      <c r="I75" s="192">
        <f t="shared" si="13"/>
        <v>4500</v>
      </c>
      <c r="J75" s="192">
        <f t="shared" si="13"/>
        <v>2000</v>
      </c>
      <c r="K75" s="192">
        <f t="shared" si="13"/>
        <v>12400</v>
      </c>
      <c r="L75" s="192">
        <f t="shared" si="13"/>
        <v>9100</v>
      </c>
      <c r="M75" s="184"/>
      <c r="N75" s="184"/>
    </row>
    <row r="76" s="141" customFormat="true" ht="52.5" customHeight="true" spans="1:14">
      <c r="A76" s="156">
        <f>A74+1</f>
        <v>69</v>
      </c>
      <c r="B76" s="54" t="s">
        <v>366</v>
      </c>
      <c r="C76" s="175" t="s">
        <v>367</v>
      </c>
      <c r="D76" s="54" t="s">
        <v>368</v>
      </c>
      <c r="E76" s="54" t="s">
        <v>24</v>
      </c>
      <c r="F76" s="193">
        <f t="shared" ref="F76:F84" si="14">G76+H76+I76+J76+K76+L76</f>
        <v>9600</v>
      </c>
      <c r="G76" s="54">
        <v>1000</v>
      </c>
      <c r="H76" s="54">
        <v>2000</v>
      </c>
      <c r="I76" s="54">
        <v>600</v>
      </c>
      <c r="J76" s="54">
        <v>2000</v>
      </c>
      <c r="K76" s="54">
        <v>4000</v>
      </c>
      <c r="L76" s="54"/>
      <c r="M76" s="54" t="s">
        <v>371</v>
      </c>
      <c r="N76" s="156" t="s">
        <v>459</v>
      </c>
    </row>
    <row r="77" s="144" customFormat="true" ht="73.5" customHeight="true" spans="1:14">
      <c r="A77" s="156">
        <f>A76+1</f>
        <v>70</v>
      </c>
      <c r="B77" s="175" t="s">
        <v>559</v>
      </c>
      <c r="C77" s="175" t="s">
        <v>560</v>
      </c>
      <c r="D77" s="163" t="s">
        <v>561</v>
      </c>
      <c r="E77" s="163" t="s">
        <v>33</v>
      </c>
      <c r="F77" s="193">
        <f t="shared" si="14"/>
        <v>13000</v>
      </c>
      <c r="G77" s="54">
        <v>1000</v>
      </c>
      <c r="H77" s="54">
        <v>1000</v>
      </c>
      <c r="I77" s="54">
        <v>1000</v>
      </c>
      <c r="J77" s="54"/>
      <c r="K77" s="54">
        <v>3000</v>
      </c>
      <c r="L77" s="54">
        <v>7000</v>
      </c>
      <c r="M77" s="54"/>
      <c r="N77" s="156" t="s">
        <v>459</v>
      </c>
    </row>
    <row r="78" ht="71.25" customHeight="true" spans="1:14">
      <c r="A78" s="156">
        <f t="shared" ref="A78:A82" si="15">A77+1</f>
        <v>71</v>
      </c>
      <c r="B78" s="162" t="s">
        <v>99</v>
      </c>
      <c r="C78" s="162" t="s">
        <v>100</v>
      </c>
      <c r="D78" s="163" t="s">
        <v>101</v>
      </c>
      <c r="E78" s="163" t="s">
        <v>33</v>
      </c>
      <c r="F78" s="193">
        <f t="shared" si="14"/>
        <v>5000</v>
      </c>
      <c r="G78" s="163">
        <v>500</v>
      </c>
      <c r="H78" s="163">
        <v>500</v>
      </c>
      <c r="I78" s="163">
        <v>500</v>
      </c>
      <c r="J78" s="163"/>
      <c r="K78" s="163">
        <v>2500</v>
      </c>
      <c r="L78" s="163">
        <v>1000</v>
      </c>
      <c r="M78" s="163" t="s">
        <v>44</v>
      </c>
      <c r="N78" s="156" t="s">
        <v>459</v>
      </c>
    </row>
    <row r="79" ht="84" customHeight="true" spans="1:14">
      <c r="A79" s="156">
        <f t="shared" si="15"/>
        <v>72</v>
      </c>
      <c r="B79" s="167" t="s">
        <v>562</v>
      </c>
      <c r="C79" s="167" t="s">
        <v>563</v>
      </c>
      <c r="D79" s="157" t="s">
        <v>458</v>
      </c>
      <c r="E79" s="174" t="s">
        <v>33</v>
      </c>
      <c r="F79" s="193">
        <f t="shared" si="14"/>
        <v>4000</v>
      </c>
      <c r="G79" s="157">
        <v>1000</v>
      </c>
      <c r="H79" s="157">
        <v>1000</v>
      </c>
      <c r="I79" s="157"/>
      <c r="J79" s="157"/>
      <c r="K79" s="157">
        <v>2000</v>
      </c>
      <c r="L79" s="157"/>
      <c r="M79" s="183"/>
      <c r="N79" s="156" t="s">
        <v>459</v>
      </c>
    </row>
    <row r="80" ht="84" customHeight="true" spans="1:14">
      <c r="A80" s="156">
        <f t="shared" si="15"/>
        <v>73</v>
      </c>
      <c r="B80" s="167" t="s">
        <v>564</v>
      </c>
      <c r="C80" s="167" t="s">
        <v>565</v>
      </c>
      <c r="D80" s="157" t="s">
        <v>458</v>
      </c>
      <c r="E80" s="174" t="s">
        <v>33</v>
      </c>
      <c r="F80" s="193">
        <f t="shared" si="14"/>
        <v>500</v>
      </c>
      <c r="G80" s="194"/>
      <c r="H80" s="194">
        <v>200</v>
      </c>
      <c r="I80" s="194">
        <v>100</v>
      </c>
      <c r="J80" s="194"/>
      <c r="K80" s="194">
        <v>100</v>
      </c>
      <c r="L80" s="194">
        <v>100</v>
      </c>
      <c r="M80" s="183"/>
      <c r="N80" s="156" t="s">
        <v>459</v>
      </c>
    </row>
    <row r="81" ht="132" customHeight="true" spans="1:14">
      <c r="A81" s="156">
        <f t="shared" si="15"/>
        <v>74</v>
      </c>
      <c r="B81" s="162" t="s">
        <v>566</v>
      </c>
      <c r="C81" s="162" t="s">
        <v>567</v>
      </c>
      <c r="D81" s="163" t="s">
        <v>561</v>
      </c>
      <c r="E81" s="163" t="s">
        <v>33</v>
      </c>
      <c r="F81" s="193">
        <f t="shared" si="14"/>
        <v>2000</v>
      </c>
      <c r="G81" s="193">
        <v>400</v>
      </c>
      <c r="H81" s="193">
        <v>400</v>
      </c>
      <c r="I81" s="193">
        <v>200</v>
      </c>
      <c r="J81" s="193"/>
      <c r="K81" s="193"/>
      <c r="L81" s="193">
        <v>1000</v>
      </c>
      <c r="M81" s="163"/>
      <c r="N81" s="156" t="s">
        <v>568</v>
      </c>
    </row>
    <row r="82" s="142" customFormat="true" ht="52.5" customHeight="true" spans="1:14">
      <c r="A82" s="156">
        <f t="shared" si="15"/>
        <v>75</v>
      </c>
      <c r="B82" s="162" t="s">
        <v>569</v>
      </c>
      <c r="C82" s="162" t="s">
        <v>570</v>
      </c>
      <c r="D82" s="157"/>
      <c r="E82" s="163" t="s">
        <v>54</v>
      </c>
      <c r="F82" s="157">
        <f t="shared" si="14"/>
        <v>2900</v>
      </c>
      <c r="G82" s="152"/>
      <c r="H82" s="157"/>
      <c r="I82" s="157">
        <v>2100</v>
      </c>
      <c r="J82" s="157"/>
      <c r="K82" s="157">
        <v>800</v>
      </c>
      <c r="L82" s="157"/>
      <c r="M82" s="182"/>
      <c r="N82" s="156" t="s">
        <v>459</v>
      </c>
    </row>
    <row r="83" s="142" customFormat="true" ht="52.5" customHeight="true" spans="1:14">
      <c r="A83" s="158" t="s">
        <v>571</v>
      </c>
      <c r="B83" s="159"/>
      <c r="C83" s="160"/>
      <c r="D83" s="152"/>
      <c r="E83" s="173"/>
      <c r="F83" s="152">
        <f t="shared" si="14"/>
        <v>14000</v>
      </c>
      <c r="G83" s="152">
        <f t="shared" ref="G83:L83" si="16">SUM(G84:G87)</f>
        <v>0</v>
      </c>
      <c r="H83" s="152">
        <f t="shared" si="16"/>
        <v>7000</v>
      </c>
      <c r="I83" s="152">
        <f t="shared" si="16"/>
        <v>0</v>
      </c>
      <c r="J83" s="152">
        <f t="shared" si="16"/>
        <v>0</v>
      </c>
      <c r="K83" s="152">
        <f t="shared" si="16"/>
        <v>7000</v>
      </c>
      <c r="L83" s="152">
        <f t="shared" si="16"/>
        <v>0</v>
      </c>
      <c r="M83" s="182"/>
      <c r="N83" s="182"/>
    </row>
    <row r="84" ht="52.5" customHeight="true" spans="1:14">
      <c r="A84" s="157">
        <f>A82+1</f>
        <v>76</v>
      </c>
      <c r="B84" s="162" t="s">
        <v>572</v>
      </c>
      <c r="C84" s="162" t="s">
        <v>573</v>
      </c>
      <c r="D84" s="163" t="s">
        <v>32</v>
      </c>
      <c r="E84" s="163" t="s">
        <v>33</v>
      </c>
      <c r="F84" s="163">
        <f t="shared" si="14"/>
        <v>1000</v>
      </c>
      <c r="G84" s="163"/>
      <c r="H84" s="163">
        <v>500</v>
      </c>
      <c r="I84" s="163"/>
      <c r="J84" s="163"/>
      <c r="K84" s="163">
        <v>500</v>
      </c>
      <c r="L84" s="163"/>
      <c r="M84" s="163"/>
      <c r="N84" s="156" t="s">
        <v>459</v>
      </c>
    </row>
    <row r="85" ht="75.75" customHeight="true" spans="1:14">
      <c r="A85" s="157">
        <f>A84+1</f>
        <v>77</v>
      </c>
      <c r="B85" s="162" t="s">
        <v>574</v>
      </c>
      <c r="C85" s="162" t="s">
        <v>575</v>
      </c>
      <c r="D85" s="163" t="s">
        <v>32</v>
      </c>
      <c r="E85" s="163" t="s">
        <v>33</v>
      </c>
      <c r="F85" s="163">
        <f t="shared" ref="F85:F86" si="17">G85+H85+I85+J85+K85+L85</f>
        <v>3000</v>
      </c>
      <c r="G85" s="163"/>
      <c r="H85" s="163">
        <v>1500</v>
      </c>
      <c r="I85" s="163"/>
      <c r="J85" s="163"/>
      <c r="K85" s="163">
        <v>1500</v>
      </c>
      <c r="L85" s="163"/>
      <c r="M85" s="163"/>
      <c r="N85" s="156" t="s">
        <v>459</v>
      </c>
    </row>
    <row r="86" ht="52.5" customHeight="true" spans="1:14">
      <c r="A86" s="157">
        <f>A85+1</f>
        <v>78</v>
      </c>
      <c r="B86" s="162" t="s">
        <v>576</v>
      </c>
      <c r="C86" s="162" t="s">
        <v>577</v>
      </c>
      <c r="D86" s="163" t="s">
        <v>32</v>
      </c>
      <c r="E86" s="163" t="s">
        <v>33</v>
      </c>
      <c r="F86" s="163">
        <f t="shared" si="17"/>
        <v>4000</v>
      </c>
      <c r="G86" s="163"/>
      <c r="H86" s="163">
        <v>2000</v>
      </c>
      <c r="I86" s="163"/>
      <c r="J86" s="163"/>
      <c r="K86" s="163">
        <v>2000</v>
      </c>
      <c r="L86" s="163"/>
      <c r="M86" s="163"/>
      <c r="N86" s="156" t="s">
        <v>459</v>
      </c>
    </row>
    <row r="87" s="143" customFormat="true" ht="52.5" customHeight="true" spans="1:14">
      <c r="A87" s="157">
        <f>A86+1</f>
        <v>79</v>
      </c>
      <c r="B87" s="162" t="s">
        <v>578</v>
      </c>
      <c r="C87" s="91" t="s">
        <v>579</v>
      </c>
      <c r="D87" s="163" t="s">
        <v>32</v>
      </c>
      <c r="E87" s="163" t="s">
        <v>33</v>
      </c>
      <c r="F87" s="163">
        <f t="shared" ref="F87:F94" si="18">G87+H87+I87+J87+K87+L87</f>
        <v>6000</v>
      </c>
      <c r="G87" s="163"/>
      <c r="H87" s="163">
        <v>3000</v>
      </c>
      <c r="I87" s="163"/>
      <c r="J87" s="163"/>
      <c r="K87" s="163">
        <v>3000</v>
      </c>
      <c r="L87" s="163"/>
      <c r="M87" s="163"/>
      <c r="N87" s="156" t="s">
        <v>459</v>
      </c>
    </row>
    <row r="88" s="142" customFormat="true" ht="52.5" customHeight="true" spans="1:14">
      <c r="A88" s="158" t="s">
        <v>580</v>
      </c>
      <c r="B88" s="159"/>
      <c r="C88" s="160"/>
      <c r="D88" s="152"/>
      <c r="E88" s="173"/>
      <c r="F88" s="152">
        <f t="shared" si="18"/>
        <v>7400</v>
      </c>
      <c r="G88" s="152">
        <f t="shared" ref="G88:L88" si="19">SUM(G89:G91)</f>
        <v>600</v>
      </c>
      <c r="H88" s="152">
        <f t="shared" si="19"/>
        <v>600</v>
      </c>
      <c r="I88" s="152">
        <f t="shared" si="19"/>
        <v>5900</v>
      </c>
      <c r="J88" s="152">
        <f t="shared" si="19"/>
        <v>0</v>
      </c>
      <c r="K88" s="152">
        <f t="shared" si="19"/>
        <v>300</v>
      </c>
      <c r="L88" s="152">
        <f t="shared" si="19"/>
        <v>0</v>
      </c>
      <c r="M88" s="182"/>
      <c r="N88" s="182"/>
    </row>
    <row r="89" ht="52.5" customHeight="true" spans="1:14">
      <c r="A89" s="157">
        <f>A87+1</f>
        <v>80</v>
      </c>
      <c r="B89" s="167" t="s">
        <v>581</v>
      </c>
      <c r="C89" s="167" t="s">
        <v>582</v>
      </c>
      <c r="D89" s="157" t="s">
        <v>458</v>
      </c>
      <c r="E89" s="163" t="s">
        <v>33</v>
      </c>
      <c r="F89" s="163">
        <f t="shared" si="18"/>
        <v>5400</v>
      </c>
      <c r="G89" s="157"/>
      <c r="H89" s="157"/>
      <c r="I89" s="157">
        <v>5400</v>
      </c>
      <c r="J89" s="157"/>
      <c r="K89" s="157"/>
      <c r="L89" s="157"/>
      <c r="M89" s="183"/>
      <c r="N89" s="156" t="s">
        <v>583</v>
      </c>
    </row>
    <row r="90" ht="52.5" customHeight="true" spans="1:14">
      <c r="A90" s="157">
        <f>A89+1</f>
        <v>81</v>
      </c>
      <c r="B90" s="185" t="s">
        <v>584</v>
      </c>
      <c r="C90" s="167" t="s">
        <v>585</v>
      </c>
      <c r="D90" s="157" t="s">
        <v>458</v>
      </c>
      <c r="E90" s="163" t="s">
        <v>33</v>
      </c>
      <c r="F90" s="163">
        <f t="shared" si="18"/>
        <v>1000</v>
      </c>
      <c r="G90" s="157">
        <v>300</v>
      </c>
      <c r="H90" s="157">
        <v>300</v>
      </c>
      <c r="I90" s="157">
        <v>400</v>
      </c>
      <c r="J90" s="157"/>
      <c r="K90" s="157"/>
      <c r="L90" s="157"/>
      <c r="M90" s="183"/>
      <c r="N90" s="156" t="s">
        <v>459</v>
      </c>
    </row>
    <row r="91" ht="120" customHeight="true" spans="1:14">
      <c r="A91" s="157">
        <f t="shared" ref="A91" si="20">A90+1</f>
        <v>82</v>
      </c>
      <c r="B91" s="185" t="s">
        <v>586</v>
      </c>
      <c r="C91" s="167" t="s">
        <v>587</v>
      </c>
      <c r="D91" s="157" t="s">
        <v>458</v>
      </c>
      <c r="E91" s="163" t="s">
        <v>33</v>
      </c>
      <c r="F91" s="163">
        <f t="shared" si="18"/>
        <v>1000</v>
      </c>
      <c r="G91" s="157">
        <v>300</v>
      </c>
      <c r="H91" s="157">
        <v>300</v>
      </c>
      <c r="I91" s="157">
        <v>100</v>
      </c>
      <c r="J91" s="157"/>
      <c r="K91" s="157">
        <v>300</v>
      </c>
      <c r="L91" s="157"/>
      <c r="M91" s="183"/>
      <c r="N91" s="156" t="s">
        <v>459</v>
      </c>
    </row>
    <row r="92" s="142" customFormat="true" ht="39" customHeight="true" spans="1:14">
      <c r="A92" s="158" t="s">
        <v>588</v>
      </c>
      <c r="B92" s="159"/>
      <c r="C92" s="160"/>
      <c r="D92" s="152"/>
      <c r="E92" s="173"/>
      <c r="F92" s="152">
        <f t="shared" si="18"/>
        <v>363144</v>
      </c>
      <c r="G92" s="152">
        <f t="shared" ref="G92:L92" si="21">SUM(G93:G100)</f>
        <v>162784</v>
      </c>
      <c r="H92" s="152">
        <f t="shared" si="21"/>
        <v>120600</v>
      </c>
      <c r="I92" s="152">
        <f t="shared" si="21"/>
        <v>20000</v>
      </c>
      <c r="J92" s="152">
        <f t="shared" si="21"/>
        <v>0</v>
      </c>
      <c r="K92" s="152">
        <f t="shared" si="21"/>
        <v>10000</v>
      </c>
      <c r="L92" s="152">
        <f t="shared" si="21"/>
        <v>49760</v>
      </c>
      <c r="M92" s="182"/>
      <c r="N92" s="182"/>
    </row>
    <row r="93" ht="176.25" customHeight="true" spans="1:14">
      <c r="A93" s="157">
        <f>A91+1</f>
        <v>83</v>
      </c>
      <c r="B93" s="162" t="s">
        <v>589</v>
      </c>
      <c r="C93" s="162" t="s">
        <v>590</v>
      </c>
      <c r="D93" s="163" t="s">
        <v>255</v>
      </c>
      <c r="E93" s="163" t="s">
        <v>33</v>
      </c>
      <c r="F93" s="163">
        <f t="shared" si="18"/>
        <v>140000</v>
      </c>
      <c r="G93" s="163">
        <v>90000</v>
      </c>
      <c r="H93" s="163">
        <v>20000</v>
      </c>
      <c r="I93" s="163">
        <v>20000</v>
      </c>
      <c r="J93" s="163"/>
      <c r="K93" s="163">
        <v>10000</v>
      </c>
      <c r="L93" s="163"/>
      <c r="M93" s="163" t="s">
        <v>126</v>
      </c>
      <c r="N93" s="156" t="s">
        <v>591</v>
      </c>
    </row>
    <row r="94" s="141" customFormat="true" ht="63" customHeight="true" spans="1:44">
      <c r="A94" s="156">
        <f t="shared" ref="A94:A100" si="22">A93+1</f>
        <v>84</v>
      </c>
      <c r="B94" s="167" t="s">
        <v>232</v>
      </c>
      <c r="C94" s="167" t="s">
        <v>592</v>
      </c>
      <c r="D94" s="156" t="s">
        <v>234</v>
      </c>
      <c r="E94" s="156" t="s">
        <v>33</v>
      </c>
      <c r="F94" s="163">
        <f t="shared" si="18"/>
        <v>150000</v>
      </c>
      <c r="G94" s="156">
        <v>60000</v>
      </c>
      <c r="H94" s="156">
        <v>60000</v>
      </c>
      <c r="I94" s="89"/>
      <c r="J94" s="156"/>
      <c r="K94" s="156"/>
      <c r="L94" s="156">
        <v>30000</v>
      </c>
      <c r="M94" s="156" t="s">
        <v>237</v>
      </c>
      <c r="N94" s="156" t="s">
        <v>459</v>
      </c>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row>
    <row r="95" s="143" customFormat="true" ht="52.5" customHeight="true" spans="1:14">
      <c r="A95" s="157">
        <f t="shared" si="22"/>
        <v>85</v>
      </c>
      <c r="B95" s="162" t="s">
        <v>239</v>
      </c>
      <c r="C95" s="162" t="s">
        <v>593</v>
      </c>
      <c r="D95" s="163" t="s">
        <v>594</v>
      </c>
      <c r="E95" s="163" t="s">
        <v>33</v>
      </c>
      <c r="F95" s="163">
        <f t="shared" ref="F95:F98" si="23">G95+H95+I95+J95+K95+L95</f>
        <v>12200</v>
      </c>
      <c r="G95" s="163">
        <v>2440</v>
      </c>
      <c r="H95" s="163"/>
      <c r="I95" s="163"/>
      <c r="J95" s="163"/>
      <c r="K95" s="163"/>
      <c r="L95" s="163">
        <v>9760</v>
      </c>
      <c r="M95" s="163"/>
      <c r="N95" s="156" t="s">
        <v>595</v>
      </c>
    </row>
    <row r="96" s="143" customFormat="true" ht="90.75" customHeight="true" spans="1:14">
      <c r="A96" s="157">
        <f t="shared" si="22"/>
        <v>86</v>
      </c>
      <c r="B96" s="162" t="s">
        <v>238</v>
      </c>
      <c r="C96" s="162" t="s">
        <v>596</v>
      </c>
      <c r="D96" s="163" t="s">
        <v>561</v>
      </c>
      <c r="E96" s="163" t="s">
        <v>33</v>
      </c>
      <c r="F96" s="163">
        <f t="shared" si="23"/>
        <v>2000</v>
      </c>
      <c r="G96" s="163"/>
      <c r="H96" s="163"/>
      <c r="I96" s="163"/>
      <c r="J96" s="163"/>
      <c r="K96" s="163"/>
      <c r="L96" s="163">
        <v>2000</v>
      </c>
      <c r="M96" s="163"/>
      <c r="N96" s="156" t="s">
        <v>597</v>
      </c>
    </row>
    <row r="97" s="145" customFormat="true" ht="90.75" customHeight="true" spans="1:14">
      <c r="A97" s="186">
        <f t="shared" si="22"/>
        <v>87</v>
      </c>
      <c r="B97" s="187" t="s">
        <v>598</v>
      </c>
      <c r="C97" s="187" t="s">
        <v>599</v>
      </c>
      <c r="D97" s="188" t="s">
        <v>600</v>
      </c>
      <c r="E97" s="188" t="s">
        <v>33</v>
      </c>
      <c r="F97" s="188"/>
      <c r="G97" s="188"/>
      <c r="H97" s="188"/>
      <c r="I97" s="188"/>
      <c r="J97" s="188"/>
      <c r="K97" s="188"/>
      <c r="L97" s="188"/>
      <c r="M97" s="188"/>
      <c r="N97" s="197"/>
    </row>
    <row r="98" ht="71.25" customHeight="true" spans="1:14">
      <c r="A98" s="157">
        <f t="shared" si="22"/>
        <v>88</v>
      </c>
      <c r="B98" s="164" t="s">
        <v>419</v>
      </c>
      <c r="C98" s="167" t="s">
        <v>346</v>
      </c>
      <c r="D98" s="156" t="s">
        <v>420</v>
      </c>
      <c r="E98" s="174" t="s">
        <v>33</v>
      </c>
      <c r="F98" s="163">
        <f t="shared" si="23"/>
        <v>12112</v>
      </c>
      <c r="G98" s="157">
        <v>4912</v>
      </c>
      <c r="H98" s="157">
        <v>7200</v>
      </c>
      <c r="I98" s="157"/>
      <c r="J98" s="157"/>
      <c r="K98" s="157"/>
      <c r="L98" s="157"/>
      <c r="M98" s="163" t="s">
        <v>395</v>
      </c>
      <c r="N98" s="177" t="s">
        <v>505</v>
      </c>
    </row>
    <row r="99" ht="52.5" customHeight="true" spans="1:14">
      <c r="A99" s="157">
        <f t="shared" si="22"/>
        <v>89</v>
      </c>
      <c r="B99" s="164" t="s">
        <v>349</v>
      </c>
      <c r="C99" s="167" t="s">
        <v>350</v>
      </c>
      <c r="D99" s="157" t="s">
        <v>36</v>
      </c>
      <c r="E99" s="174" t="s">
        <v>33</v>
      </c>
      <c r="F99" s="163">
        <f t="shared" ref="F99:F103" si="24">G99+H99+I99+J99+K99+L99</f>
        <v>26832</v>
      </c>
      <c r="G99" s="157">
        <v>5432</v>
      </c>
      <c r="H99" s="195">
        <v>21400</v>
      </c>
      <c r="I99" s="157"/>
      <c r="J99" s="157"/>
      <c r="K99" s="157"/>
      <c r="L99" s="157"/>
      <c r="M99" s="163" t="s">
        <v>395</v>
      </c>
      <c r="N99" s="177" t="s">
        <v>505</v>
      </c>
    </row>
    <row r="100" ht="52.5" customHeight="true" spans="1:14">
      <c r="A100" s="157">
        <f t="shared" si="22"/>
        <v>90</v>
      </c>
      <c r="B100" s="164" t="s">
        <v>353</v>
      </c>
      <c r="C100" s="167" t="s">
        <v>423</v>
      </c>
      <c r="D100" s="157" t="s">
        <v>424</v>
      </c>
      <c r="E100" s="174" t="s">
        <v>112</v>
      </c>
      <c r="F100" s="163">
        <f t="shared" si="24"/>
        <v>20000</v>
      </c>
      <c r="G100" s="157"/>
      <c r="H100" s="157">
        <v>12000</v>
      </c>
      <c r="I100" s="196"/>
      <c r="J100" s="196"/>
      <c r="K100" s="196"/>
      <c r="L100" s="157">
        <v>8000</v>
      </c>
      <c r="M100" s="183"/>
      <c r="N100" s="169" t="s">
        <v>601</v>
      </c>
    </row>
    <row r="101" s="142" customFormat="true" ht="52.5" customHeight="true" spans="1:14">
      <c r="A101" s="158" t="s">
        <v>602</v>
      </c>
      <c r="B101" s="159"/>
      <c r="C101" s="160"/>
      <c r="D101" s="152"/>
      <c r="E101" s="173"/>
      <c r="F101" s="152">
        <f t="shared" si="24"/>
        <v>46320</v>
      </c>
      <c r="G101" s="152">
        <f t="shared" ref="G101:L101" si="25">SUM(G102:G104)</f>
        <v>0</v>
      </c>
      <c r="H101" s="152">
        <f t="shared" si="25"/>
        <v>29070</v>
      </c>
      <c r="I101" s="152">
        <f t="shared" si="25"/>
        <v>1050</v>
      </c>
      <c r="J101" s="152">
        <f t="shared" si="25"/>
        <v>0</v>
      </c>
      <c r="K101" s="152">
        <f t="shared" si="25"/>
        <v>0</v>
      </c>
      <c r="L101" s="152">
        <f t="shared" si="25"/>
        <v>16200</v>
      </c>
      <c r="M101" s="182"/>
      <c r="N101" s="182"/>
    </row>
    <row r="102" s="146" customFormat="true" ht="132.75" customHeight="true" spans="1:14">
      <c r="A102" s="157">
        <f>A100+1</f>
        <v>91</v>
      </c>
      <c r="B102" s="156" t="s">
        <v>603</v>
      </c>
      <c r="C102" s="167" t="s">
        <v>604</v>
      </c>
      <c r="D102" s="156" t="s">
        <v>605</v>
      </c>
      <c r="E102" s="163" t="s">
        <v>204</v>
      </c>
      <c r="F102" s="163">
        <f t="shared" si="24"/>
        <v>16200</v>
      </c>
      <c r="G102" s="163"/>
      <c r="H102" s="163"/>
      <c r="I102" s="163"/>
      <c r="J102" s="163"/>
      <c r="K102" s="163"/>
      <c r="L102" s="163">
        <v>16200</v>
      </c>
      <c r="M102" s="163" t="s">
        <v>197</v>
      </c>
      <c r="N102" s="156" t="s">
        <v>606</v>
      </c>
    </row>
    <row r="103" ht="113.25" customHeight="true" spans="1:14">
      <c r="A103" s="157">
        <f>A102+1</f>
        <v>92</v>
      </c>
      <c r="B103" s="162" t="s">
        <v>607</v>
      </c>
      <c r="C103" s="162" t="s">
        <v>608</v>
      </c>
      <c r="D103" s="163" t="s">
        <v>362</v>
      </c>
      <c r="E103" s="163" t="s">
        <v>204</v>
      </c>
      <c r="F103" s="163">
        <f t="shared" si="24"/>
        <v>6720</v>
      </c>
      <c r="G103" s="163"/>
      <c r="H103" s="163">
        <v>5670</v>
      </c>
      <c r="I103" s="163">
        <v>1050</v>
      </c>
      <c r="J103" s="163"/>
      <c r="K103" s="163"/>
      <c r="L103" s="163"/>
      <c r="M103" s="163" t="s">
        <v>609</v>
      </c>
      <c r="N103" s="156" t="s">
        <v>606</v>
      </c>
    </row>
    <row r="104" ht="113.25" customHeight="true" spans="1:14">
      <c r="A104" s="157">
        <f t="shared" ref="A104" si="26">A103+1</f>
        <v>93</v>
      </c>
      <c r="B104" s="162" t="s">
        <v>610</v>
      </c>
      <c r="C104" s="162" t="s">
        <v>611</v>
      </c>
      <c r="D104" s="156" t="s">
        <v>612</v>
      </c>
      <c r="E104" s="163" t="s">
        <v>204</v>
      </c>
      <c r="F104" s="163">
        <f t="shared" ref="F104:F113" si="27">G104+H104+I104+J104+K104+L104</f>
        <v>23400</v>
      </c>
      <c r="G104" s="163"/>
      <c r="H104" s="163">
        <v>23400</v>
      </c>
      <c r="I104" s="163"/>
      <c r="J104" s="163"/>
      <c r="K104" s="163"/>
      <c r="L104" s="163"/>
      <c r="M104" s="163" t="s">
        <v>609</v>
      </c>
      <c r="N104" s="156" t="s">
        <v>606</v>
      </c>
    </row>
    <row r="105" s="142" customFormat="true" ht="38.25" customHeight="true" spans="1:14">
      <c r="A105" s="189" t="s">
        <v>613</v>
      </c>
      <c r="B105" s="190"/>
      <c r="C105" s="191"/>
      <c r="D105" s="152"/>
      <c r="E105" s="173"/>
      <c r="F105" s="152">
        <f t="shared" si="27"/>
        <v>198197</v>
      </c>
      <c r="G105" s="152">
        <f t="shared" ref="G105:L105" si="28">SUM(G106:G113)</f>
        <v>20500</v>
      </c>
      <c r="H105" s="152">
        <f t="shared" si="28"/>
        <v>20500</v>
      </c>
      <c r="I105" s="152">
        <f t="shared" si="28"/>
        <v>18000</v>
      </c>
      <c r="J105" s="152">
        <f t="shared" si="28"/>
        <v>0</v>
      </c>
      <c r="K105" s="152">
        <f t="shared" si="28"/>
        <v>47000</v>
      </c>
      <c r="L105" s="152">
        <f t="shared" si="28"/>
        <v>92197</v>
      </c>
      <c r="M105" s="182"/>
      <c r="N105" s="182"/>
    </row>
    <row r="106" ht="109.5" customHeight="true" spans="1:14">
      <c r="A106" s="157">
        <f>A104+1</f>
        <v>94</v>
      </c>
      <c r="B106" s="162" t="s">
        <v>190</v>
      </c>
      <c r="C106" s="162" t="s">
        <v>614</v>
      </c>
      <c r="D106" s="163" t="s">
        <v>192</v>
      </c>
      <c r="E106" s="163" t="s">
        <v>33</v>
      </c>
      <c r="F106" s="163">
        <f t="shared" si="27"/>
        <v>15000</v>
      </c>
      <c r="G106" s="163">
        <v>5000</v>
      </c>
      <c r="H106" s="163">
        <v>4000</v>
      </c>
      <c r="I106" s="163">
        <v>1000</v>
      </c>
      <c r="J106" s="163"/>
      <c r="K106" s="163">
        <v>5000</v>
      </c>
      <c r="L106" s="163"/>
      <c r="M106" s="163" t="s">
        <v>37</v>
      </c>
      <c r="N106" s="156" t="s">
        <v>459</v>
      </c>
    </row>
    <row r="107" ht="52.5" customHeight="true" spans="1:14">
      <c r="A107" s="157">
        <f>A106+1</f>
        <v>95</v>
      </c>
      <c r="B107" s="164" t="s">
        <v>110</v>
      </c>
      <c r="C107" s="165" t="s">
        <v>111</v>
      </c>
      <c r="D107" s="156" t="s">
        <v>36</v>
      </c>
      <c r="E107" s="156" t="s">
        <v>112</v>
      </c>
      <c r="F107" s="163">
        <f t="shared" si="27"/>
        <v>6000</v>
      </c>
      <c r="G107" s="156"/>
      <c r="H107" s="156"/>
      <c r="I107" s="156"/>
      <c r="J107" s="157"/>
      <c r="K107" s="156">
        <v>6000</v>
      </c>
      <c r="L107" s="157"/>
      <c r="M107" s="157" t="s">
        <v>615</v>
      </c>
      <c r="N107" s="156" t="s">
        <v>459</v>
      </c>
    </row>
    <row r="108" ht="95.25" customHeight="true" spans="1:14">
      <c r="A108" s="157">
        <f>A107+1</f>
        <v>96</v>
      </c>
      <c r="B108" s="164" t="s">
        <v>113</v>
      </c>
      <c r="C108" s="165" t="s">
        <v>114</v>
      </c>
      <c r="D108" s="156" t="s">
        <v>40</v>
      </c>
      <c r="E108" s="155" t="s">
        <v>115</v>
      </c>
      <c r="F108" s="163">
        <f t="shared" si="27"/>
        <v>30197</v>
      </c>
      <c r="G108" s="157"/>
      <c r="H108" s="156"/>
      <c r="I108" s="156"/>
      <c r="J108" s="156"/>
      <c r="K108" s="156">
        <v>20000</v>
      </c>
      <c r="L108" s="156">
        <v>10197</v>
      </c>
      <c r="M108" s="157" t="s">
        <v>615</v>
      </c>
      <c r="N108" s="156" t="s">
        <v>459</v>
      </c>
    </row>
    <row r="109" ht="95.25" customHeight="true" spans="1:14">
      <c r="A109" s="157">
        <f t="shared" ref="A109:A113" si="29">A108+1</f>
        <v>97</v>
      </c>
      <c r="B109" s="164" t="s">
        <v>616</v>
      </c>
      <c r="C109" s="165" t="s">
        <v>117</v>
      </c>
      <c r="D109" s="155" t="s">
        <v>83</v>
      </c>
      <c r="E109" s="156" t="s">
        <v>54</v>
      </c>
      <c r="F109" s="163">
        <f t="shared" si="27"/>
        <v>100000</v>
      </c>
      <c r="G109" s="156">
        <v>9000</v>
      </c>
      <c r="H109" s="155"/>
      <c r="I109" s="155">
        <v>15000</v>
      </c>
      <c r="J109" s="155"/>
      <c r="K109" s="155"/>
      <c r="L109" s="155">
        <v>76000</v>
      </c>
      <c r="M109" s="157" t="s">
        <v>617</v>
      </c>
      <c r="N109" s="156" t="s">
        <v>459</v>
      </c>
    </row>
    <row r="110" ht="88.5" customHeight="true" spans="1:14">
      <c r="A110" s="157">
        <f t="shared" si="29"/>
        <v>98</v>
      </c>
      <c r="B110" s="164" t="s">
        <v>118</v>
      </c>
      <c r="C110" s="165" t="s">
        <v>618</v>
      </c>
      <c r="D110" s="155" t="s">
        <v>63</v>
      </c>
      <c r="E110" s="156" t="s">
        <v>54</v>
      </c>
      <c r="F110" s="163">
        <f t="shared" si="27"/>
        <v>12000</v>
      </c>
      <c r="G110" s="155"/>
      <c r="H110" s="155">
        <v>8000</v>
      </c>
      <c r="I110" s="155"/>
      <c r="J110" s="155"/>
      <c r="K110" s="155">
        <v>3000</v>
      </c>
      <c r="L110" s="155">
        <v>1000</v>
      </c>
      <c r="M110" s="157" t="s">
        <v>615</v>
      </c>
      <c r="N110" s="156" t="s">
        <v>459</v>
      </c>
    </row>
    <row r="111" ht="60" customHeight="true" spans="1:14">
      <c r="A111" s="157">
        <f t="shared" si="29"/>
        <v>99</v>
      </c>
      <c r="B111" s="162" t="s">
        <v>124</v>
      </c>
      <c r="C111" s="162" t="s">
        <v>125</v>
      </c>
      <c r="D111" s="157" t="s">
        <v>458</v>
      </c>
      <c r="E111" s="163" t="s">
        <v>33</v>
      </c>
      <c r="F111" s="163">
        <f t="shared" si="27"/>
        <v>25000</v>
      </c>
      <c r="G111" s="163">
        <v>5000</v>
      </c>
      <c r="H111" s="163">
        <v>6000</v>
      </c>
      <c r="I111" s="163"/>
      <c r="J111" s="163"/>
      <c r="K111" s="163">
        <v>10000</v>
      </c>
      <c r="L111" s="163">
        <v>4000</v>
      </c>
      <c r="M111" s="163" t="s">
        <v>126</v>
      </c>
      <c r="N111" s="156" t="s">
        <v>459</v>
      </c>
    </row>
    <row r="112" ht="52.5" customHeight="true" spans="1:14">
      <c r="A112" s="157">
        <f t="shared" si="29"/>
        <v>100</v>
      </c>
      <c r="B112" s="167" t="s">
        <v>122</v>
      </c>
      <c r="C112" s="167" t="s">
        <v>428</v>
      </c>
      <c r="D112" s="157" t="s">
        <v>458</v>
      </c>
      <c r="E112" s="163" t="s">
        <v>33</v>
      </c>
      <c r="F112" s="163">
        <f t="shared" si="27"/>
        <v>5000</v>
      </c>
      <c r="G112" s="157">
        <v>1000</v>
      </c>
      <c r="H112" s="157">
        <v>1000</v>
      </c>
      <c r="I112" s="157">
        <v>1000</v>
      </c>
      <c r="J112" s="157"/>
      <c r="K112" s="157">
        <v>2000</v>
      </c>
      <c r="L112" s="157"/>
      <c r="M112" s="183"/>
      <c r="N112" s="156" t="s">
        <v>459</v>
      </c>
    </row>
    <row r="113" ht="52.5" customHeight="true" spans="1:14">
      <c r="A113" s="157">
        <f t="shared" si="29"/>
        <v>101</v>
      </c>
      <c r="B113" s="167" t="s">
        <v>123</v>
      </c>
      <c r="C113" s="167" t="s">
        <v>429</v>
      </c>
      <c r="D113" s="157" t="s">
        <v>458</v>
      </c>
      <c r="E113" s="163" t="s">
        <v>33</v>
      </c>
      <c r="F113" s="163">
        <f t="shared" si="27"/>
        <v>5000</v>
      </c>
      <c r="G113" s="157">
        <v>500</v>
      </c>
      <c r="H113" s="157">
        <v>1500</v>
      </c>
      <c r="I113" s="157">
        <v>1000</v>
      </c>
      <c r="J113" s="157"/>
      <c r="K113" s="157">
        <v>1000</v>
      </c>
      <c r="L113" s="157">
        <v>1000</v>
      </c>
      <c r="M113" s="183"/>
      <c r="N113" s="156" t="s">
        <v>459</v>
      </c>
    </row>
  </sheetData>
  <mergeCells count="17">
    <mergeCell ref="A1:N1"/>
    <mergeCell ref="F2:L2"/>
    <mergeCell ref="A5:C5"/>
    <mergeCell ref="A46:C46"/>
    <mergeCell ref="A75:C75"/>
    <mergeCell ref="A83:C83"/>
    <mergeCell ref="A88:C88"/>
    <mergeCell ref="A92:C92"/>
    <mergeCell ref="A101:C101"/>
    <mergeCell ref="A105:C105"/>
    <mergeCell ref="A2:A3"/>
    <mergeCell ref="B2:B3"/>
    <mergeCell ref="C2:C3"/>
    <mergeCell ref="D2:D3"/>
    <mergeCell ref="E2:E3"/>
    <mergeCell ref="M2:M3"/>
    <mergeCell ref="N2:N3"/>
  </mergeCells>
  <pageMargins left="0.700694444444445" right="0.700694444444445" top="0.751388888888889" bottom="0.751388888888889" header="0.297916666666667" footer="0.297916666666667"/>
  <pageSetup paperSize="8" scale="9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tabSelected="1" zoomScale="90" zoomScaleNormal="90" workbookViewId="0">
      <pane ySplit="3" topLeftCell="A35" activePane="bottomLeft" state="frozen"/>
      <selection/>
      <selection pane="bottomLeft" activeCell="A1" sqref="A1:L1"/>
    </sheetView>
  </sheetViews>
  <sheetFormatPr defaultColWidth="9" defaultRowHeight="15.75"/>
  <cols>
    <col min="1" max="1" width="7" style="89" customWidth="true"/>
    <col min="2" max="2" width="22.875" style="90" customWidth="true"/>
    <col min="3" max="3" width="90.9666666666667" style="91" customWidth="true"/>
    <col min="4" max="4" width="14.3" style="85" customWidth="true"/>
    <col min="5" max="5" width="11.6583333333333" style="92" customWidth="true"/>
    <col min="6" max="6" width="20.825" style="89" customWidth="true"/>
    <col min="7" max="7" width="10.625" style="89" hidden="true" customWidth="true"/>
    <col min="8" max="8" width="11.5" style="89" hidden="true" customWidth="true"/>
    <col min="9" max="9" width="9.875" style="89" hidden="true" customWidth="true"/>
    <col min="10" max="10" width="8.875" style="89" hidden="true" customWidth="true"/>
    <col min="11" max="11" width="12.25" style="93" customWidth="true"/>
    <col min="12" max="12" width="19.1666666666667" style="87" customWidth="true"/>
    <col min="13" max="16384" width="9" style="93"/>
  </cols>
  <sheetData>
    <row r="1" ht="36.95" customHeight="true" spans="1:12">
      <c r="A1" s="94" t="s">
        <v>619</v>
      </c>
      <c r="B1" s="94"/>
      <c r="C1" s="95"/>
      <c r="D1" s="96"/>
      <c r="E1" s="126"/>
      <c r="F1" s="94"/>
      <c r="G1" s="94"/>
      <c r="H1" s="94"/>
      <c r="I1" s="94"/>
      <c r="J1" s="94"/>
      <c r="K1" s="94"/>
      <c r="L1" s="96"/>
    </row>
    <row r="2" s="84" customFormat="true" ht="30" customHeight="true" spans="1:12">
      <c r="A2" s="97" t="s">
        <v>1</v>
      </c>
      <c r="B2" s="98" t="s">
        <v>2</v>
      </c>
      <c r="C2" s="98" t="s">
        <v>3</v>
      </c>
      <c r="D2" s="97" t="s">
        <v>4</v>
      </c>
      <c r="E2" s="98" t="s">
        <v>5</v>
      </c>
      <c r="F2" s="100" t="s">
        <v>8</v>
      </c>
      <c r="G2" s="127"/>
      <c r="H2" s="127"/>
      <c r="I2" s="127"/>
      <c r="J2" s="127"/>
      <c r="K2" s="98" t="s">
        <v>7</v>
      </c>
      <c r="L2" s="129" t="s">
        <v>454</v>
      </c>
    </row>
    <row r="3" s="84" customFormat="true" ht="41.1" customHeight="true" spans="1:12">
      <c r="A3" s="99"/>
      <c r="B3" s="100"/>
      <c r="C3" s="98"/>
      <c r="D3" s="97"/>
      <c r="E3" s="98"/>
      <c r="F3" s="128"/>
      <c r="G3" s="98" t="s">
        <v>9</v>
      </c>
      <c r="H3" s="129" t="s">
        <v>375</v>
      </c>
      <c r="I3" s="98" t="s">
        <v>11</v>
      </c>
      <c r="J3" s="98" t="s">
        <v>13</v>
      </c>
      <c r="K3" s="98"/>
      <c r="L3" s="129"/>
    </row>
    <row r="4" s="85" customFormat="true" ht="35.1" customHeight="true" spans="1:12">
      <c r="A4" s="101" t="s">
        <v>620</v>
      </c>
      <c r="B4" s="102"/>
      <c r="C4" s="103"/>
      <c r="D4" s="104"/>
      <c r="E4" s="110"/>
      <c r="F4" s="104">
        <f>F5+F23+F38+F45+F50+F54+F59+F62</f>
        <v>1080400</v>
      </c>
      <c r="G4" s="104">
        <f>G5+G23+G38+G45+G50+G54+G59+G62</f>
        <v>104700</v>
      </c>
      <c r="H4" s="104">
        <f>H5+H23+H38+H45+H50+H54+H59+H62</f>
        <v>148500</v>
      </c>
      <c r="I4" s="104">
        <f>I5+I23+I38+I45+I50+I54+I59+I62</f>
        <v>151800</v>
      </c>
      <c r="J4" s="104">
        <f>J5+J23+J38+J45+J50+J54+J59+J62</f>
        <v>647400</v>
      </c>
      <c r="K4" s="104"/>
      <c r="L4" s="110"/>
    </row>
    <row r="5" s="86" customFormat="true" ht="35.1" customHeight="true" spans="1:12">
      <c r="A5" s="105" t="s">
        <v>455</v>
      </c>
      <c r="B5" s="106"/>
      <c r="C5" s="107"/>
      <c r="D5" s="104"/>
      <c r="E5" s="130"/>
      <c r="F5" s="104">
        <f>SUM(F6:F22)</f>
        <v>432000</v>
      </c>
      <c r="G5" s="104">
        <f>SUM(G6:G21)</f>
        <v>68100</v>
      </c>
      <c r="H5" s="104">
        <f>SUM(H6:H21)</f>
        <v>60500</v>
      </c>
      <c r="I5" s="104">
        <f>SUM(I6:I21)</f>
        <v>37000</v>
      </c>
      <c r="J5" s="104">
        <f>SUM(J6:J21)</f>
        <v>246400</v>
      </c>
      <c r="K5" s="137"/>
      <c r="L5" s="137"/>
    </row>
    <row r="6" s="86" customFormat="true" ht="78" customHeight="true" spans="1:12">
      <c r="A6" s="105">
        <v>1</v>
      </c>
      <c r="B6" s="108" t="s">
        <v>621</v>
      </c>
      <c r="C6" s="109" t="s">
        <v>622</v>
      </c>
      <c r="D6" s="108" t="s">
        <v>458</v>
      </c>
      <c r="E6" s="108" t="s">
        <v>33</v>
      </c>
      <c r="F6" s="108">
        <f t="shared" ref="F6:F14" si="0">G6+H6+I6+J6</f>
        <v>100000</v>
      </c>
      <c r="G6" s="104">
        <v>52000</v>
      </c>
      <c r="H6" s="104">
        <v>16000</v>
      </c>
      <c r="I6" s="104">
        <v>4000</v>
      </c>
      <c r="J6" s="104">
        <v>28000</v>
      </c>
      <c r="K6" s="137"/>
      <c r="L6" s="110" t="s">
        <v>459</v>
      </c>
    </row>
    <row r="7" s="87" customFormat="true" ht="45.95" customHeight="true" spans="1:12">
      <c r="A7" s="105">
        <f>A6+1</f>
        <v>2</v>
      </c>
      <c r="B7" s="108" t="s">
        <v>623</v>
      </c>
      <c r="C7" s="109" t="s">
        <v>624</v>
      </c>
      <c r="D7" s="110" t="s">
        <v>458</v>
      </c>
      <c r="E7" s="108" t="s">
        <v>33</v>
      </c>
      <c r="F7" s="108">
        <f t="shared" si="0"/>
        <v>10000</v>
      </c>
      <c r="G7" s="108">
        <v>1600</v>
      </c>
      <c r="H7" s="108">
        <v>2000</v>
      </c>
      <c r="I7" s="108">
        <v>1000</v>
      </c>
      <c r="J7" s="108">
        <v>5400</v>
      </c>
      <c r="K7" s="108"/>
      <c r="L7" s="110" t="s">
        <v>459</v>
      </c>
    </row>
    <row r="8" s="87" customFormat="true" ht="65.1" customHeight="true" spans="1:12">
      <c r="A8" s="105">
        <f t="shared" ref="A8:A18" si="1">A7+1</f>
        <v>3</v>
      </c>
      <c r="B8" s="108" t="s">
        <v>625</v>
      </c>
      <c r="C8" s="109" t="s">
        <v>626</v>
      </c>
      <c r="D8" s="108" t="s">
        <v>627</v>
      </c>
      <c r="E8" s="108" t="s">
        <v>33</v>
      </c>
      <c r="F8" s="108">
        <f t="shared" si="0"/>
        <v>60000</v>
      </c>
      <c r="G8" s="108">
        <v>6000</v>
      </c>
      <c r="H8" s="108">
        <v>18000</v>
      </c>
      <c r="I8" s="108">
        <v>6000</v>
      </c>
      <c r="J8" s="108">
        <v>30000</v>
      </c>
      <c r="K8" s="108" t="s">
        <v>44</v>
      </c>
      <c r="L8" s="110" t="s">
        <v>459</v>
      </c>
    </row>
    <row r="9" s="87" customFormat="true" ht="45.95" customHeight="true" spans="1:12">
      <c r="A9" s="105">
        <f t="shared" si="1"/>
        <v>4</v>
      </c>
      <c r="B9" s="111" t="s">
        <v>628</v>
      </c>
      <c r="C9" s="109" t="s">
        <v>629</v>
      </c>
      <c r="D9" s="108" t="s">
        <v>60</v>
      </c>
      <c r="E9" s="108" t="s">
        <v>33</v>
      </c>
      <c r="F9" s="108">
        <f t="shared" si="0"/>
        <v>6000</v>
      </c>
      <c r="G9" s="108">
        <v>500</v>
      </c>
      <c r="H9" s="108">
        <v>1500</v>
      </c>
      <c r="I9" s="108">
        <v>1000</v>
      </c>
      <c r="J9" s="108">
        <v>3000</v>
      </c>
      <c r="K9" s="108" t="s">
        <v>44</v>
      </c>
      <c r="L9" s="110" t="s">
        <v>459</v>
      </c>
    </row>
    <row r="10" s="87" customFormat="true" ht="99" customHeight="true" spans="1:12">
      <c r="A10" s="105">
        <f t="shared" si="1"/>
        <v>5</v>
      </c>
      <c r="B10" s="110" t="s">
        <v>88</v>
      </c>
      <c r="C10" s="109" t="s">
        <v>630</v>
      </c>
      <c r="D10" s="108" t="s">
        <v>458</v>
      </c>
      <c r="E10" s="110" t="s">
        <v>33</v>
      </c>
      <c r="F10" s="108">
        <f t="shared" si="0"/>
        <v>8000</v>
      </c>
      <c r="G10" s="104">
        <v>1000</v>
      </c>
      <c r="H10" s="104">
        <v>3000</v>
      </c>
      <c r="I10" s="104"/>
      <c r="J10" s="104">
        <v>4000</v>
      </c>
      <c r="K10" s="119" t="s">
        <v>473</v>
      </c>
      <c r="L10" s="110" t="s">
        <v>459</v>
      </c>
    </row>
    <row r="11" s="87" customFormat="true" ht="65.1" customHeight="true" spans="1:12">
      <c r="A11" s="105">
        <f t="shared" si="1"/>
        <v>6</v>
      </c>
      <c r="B11" s="110" t="s">
        <v>631</v>
      </c>
      <c r="C11" s="112" t="s">
        <v>632</v>
      </c>
      <c r="D11" s="110" t="s">
        <v>458</v>
      </c>
      <c r="E11" s="110" t="s">
        <v>33</v>
      </c>
      <c r="F11" s="108">
        <f t="shared" si="0"/>
        <v>47000</v>
      </c>
      <c r="G11" s="131">
        <v>2000</v>
      </c>
      <c r="H11" s="131">
        <v>5000</v>
      </c>
      <c r="I11" s="131">
        <v>5000</v>
      </c>
      <c r="J11" s="131">
        <v>35000</v>
      </c>
      <c r="K11" s="137"/>
      <c r="L11" s="110" t="s">
        <v>459</v>
      </c>
    </row>
    <row r="12" s="87" customFormat="true" ht="84.95" customHeight="true" spans="1:12">
      <c r="A12" s="105">
        <f t="shared" si="1"/>
        <v>7</v>
      </c>
      <c r="B12" s="109" t="s">
        <v>633</v>
      </c>
      <c r="C12" s="109" t="s">
        <v>634</v>
      </c>
      <c r="D12" s="108" t="s">
        <v>32</v>
      </c>
      <c r="E12" s="108" t="s">
        <v>33</v>
      </c>
      <c r="F12" s="108">
        <f t="shared" si="0"/>
        <v>10000</v>
      </c>
      <c r="G12" s="108">
        <v>1000</v>
      </c>
      <c r="H12" s="108">
        <v>3000</v>
      </c>
      <c r="I12" s="108">
        <v>1000</v>
      </c>
      <c r="J12" s="108">
        <v>5000</v>
      </c>
      <c r="K12" s="108"/>
      <c r="L12" s="110" t="s">
        <v>459</v>
      </c>
    </row>
    <row r="13" s="87" customFormat="true" ht="65.1" customHeight="true" spans="1:12">
      <c r="A13" s="105">
        <f t="shared" si="1"/>
        <v>8</v>
      </c>
      <c r="B13" s="109" t="s">
        <v>635</v>
      </c>
      <c r="C13" s="109" t="s">
        <v>636</v>
      </c>
      <c r="D13" s="108" t="s">
        <v>487</v>
      </c>
      <c r="E13" s="108" t="s">
        <v>33</v>
      </c>
      <c r="F13" s="108">
        <f t="shared" si="0"/>
        <v>16000</v>
      </c>
      <c r="G13" s="108"/>
      <c r="H13" s="108">
        <v>1000</v>
      </c>
      <c r="I13" s="108">
        <v>5000</v>
      </c>
      <c r="J13" s="108">
        <v>10000</v>
      </c>
      <c r="K13" s="108"/>
      <c r="L13" s="110" t="s">
        <v>459</v>
      </c>
    </row>
    <row r="14" s="87" customFormat="true" ht="50.1" customHeight="true" spans="1:12">
      <c r="A14" s="105">
        <f t="shared" si="1"/>
        <v>9</v>
      </c>
      <c r="B14" s="109" t="s">
        <v>637</v>
      </c>
      <c r="C14" s="113" t="s">
        <v>638</v>
      </c>
      <c r="D14" s="108" t="s">
        <v>273</v>
      </c>
      <c r="E14" s="108" t="s">
        <v>33</v>
      </c>
      <c r="F14" s="108">
        <f t="shared" si="0"/>
        <v>21000</v>
      </c>
      <c r="G14" s="108"/>
      <c r="H14" s="108">
        <v>2000</v>
      </c>
      <c r="I14" s="108">
        <v>3000</v>
      </c>
      <c r="J14" s="108">
        <v>16000</v>
      </c>
      <c r="K14" s="108"/>
      <c r="L14" s="110" t="s">
        <v>459</v>
      </c>
    </row>
    <row r="15" s="87" customFormat="true" ht="93.95" customHeight="true" spans="1:12">
      <c r="A15" s="105">
        <f t="shared" si="1"/>
        <v>10</v>
      </c>
      <c r="B15" s="114" t="s">
        <v>639</v>
      </c>
      <c r="C15" s="113" t="s">
        <v>640</v>
      </c>
      <c r="D15" s="104" t="s">
        <v>458</v>
      </c>
      <c r="E15" s="108" t="s">
        <v>33</v>
      </c>
      <c r="F15" s="108">
        <f t="shared" ref="F15:F21" si="2">G15+H15+I15+J15</f>
        <v>10000</v>
      </c>
      <c r="G15" s="104">
        <v>1000</v>
      </c>
      <c r="H15" s="104">
        <v>2000</v>
      </c>
      <c r="I15" s="104">
        <v>1000</v>
      </c>
      <c r="J15" s="104">
        <v>6000</v>
      </c>
      <c r="K15" s="137"/>
      <c r="L15" s="110" t="s">
        <v>459</v>
      </c>
    </row>
    <row r="16" s="87" customFormat="true" ht="110.1" customHeight="true" spans="1:12">
      <c r="A16" s="105">
        <f t="shared" si="1"/>
        <v>11</v>
      </c>
      <c r="B16" s="114" t="s">
        <v>641</v>
      </c>
      <c r="C16" s="113" t="s">
        <v>642</v>
      </c>
      <c r="D16" s="104" t="s">
        <v>458</v>
      </c>
      <c r="E16" s="108" t="s">
        <v>33</v>
      </c>
      <c r="F16" s="108">
        <f t="shared" si="2"/>
        <v>10000</v>
      </c>
      <c r="G16" s="104">
        <v>500</v>
      </c>
      <c r="H16" s="104">
        <v>500</v>
      </c>
      <c r="I16" s="104">
        <v>1000</v>
      </c>
      <c r="J16" s="104">
        <v>8000</v>
      </c>
      <c r="K16" s="137"/>
      <c r="L16" s="110" t="s">
        <v>459</v>
      </c>
    </row>
    <row r="17" s="87" customFormat="true" ht="99.95" customHeight="true" spans="1:12">
      <c r="A17" s="105">
        <f t="shared" si="1"/>
        <v>12</v>
      </c>
      <c r="B17" s="115" t="s">
        <v>643</v>
      </c>
      <c r="C17" s="116" t="s">
        <v>644</v>
      </c>
      <c r="D17" s="104" t="s">
        <v>458</v>
      </c>
      <c r="E17" s="108" t="s">
        <v>33</v>
      </c>
      <c r="F17" s="108">
        <f t="shared" si="2"/>
        <v>53000</v>
      </c>
      <c r="G17" s="104">
        <v>1000</v>
      </c>
      <c r="H17" s="104">
        <v>1000</v>
      </c>
      <c r="I17" s="104">
        <v>1000</v>
      </c>
      <c r="J17" s="104">
        <v>50000</v>
      </c>
      <c r="K17" s="137"/>
      <c r="L17" s="110" t="s">
        <v>459</v>
      </c>
    </row>
    <row r="18" s="85" customFormat="true" ht="95.1" customHeight="true" spans="1:12">
      <c r="A18" s="105">
        <f t="shared" si="1"/>
        <v>13</v>
      </c>
      <c r="B18" s="109" t="s">
        <v>129</v>
      </c>
      <c r="C18" s="113" t="s">
        <v>645</v>
      </c>
      <c r="D18" s="108" t="s">
        <v>131</v>
      </c>
      <c r="E18" s="132" t="s">
        <v>33</v>
      </c>
      <c r="F18" s="108">
        <f t="shared" si="2"/>
        <v>3000</v>
      </c>
      <c r="G18" s="108">
        <v>500</v>
      </c>
      <c r="H18" s="108">
        <v>500</v>
      </c>
      <c r="I18" s="108">
        <v>2000</v>
      </c>
      <c r="J18" s="108"/>
      <c r="K18" s="108"/>
      <c r="L18" s="108" t="s">
        <v>459</v>
      </c>
    </row>
    <row r="19" s="87" customFormat="true" ht="89.1" customHeight="true" spans="1:12">
      <c r="A19" s="105">
        <f t="shared" ref="A19:A22" si="3">A18+1</f>
        <v>14</v>
      </c>
      <c r="B19" s="116" t="s">
        <v>646</v>
      </c>
      <c r="C19" s="116" t="s">
        <v>647</v>
      </c>
      <c r="D19" s="115" t="s">
        <v>648</v>
      </c>
      <c r="E19" s="115" t="s">
        <v>33</v>
      </c>
      <c r="F19" s="108">
        <f t="shared" si="2"/>
        <v>8000</v>
      </c>
      <c r="G19" s="133"/>
      <c r="H19" s="108">
        <v>1000</v>
      </c>
      <c r="I19" s="108">
        <v>1000</v>
      </c>
      <c r="J19" s="108">
        <v>6000</v>
      </c>
      <c r="K19" s="108"/>
      <c r="L19" s="110" t="s">
        <v>459</v>
      </c>
    </row>
    <row r="20" s="87" customFormat="true" ht="50.1" customHeight="true" spans="1:12">
      <c r="A20" s="105">
        <f t="shared" si="3"/>
        <v>15</v>
      </c>
      <c r="B20" s="109" t="s">
        <v>649</v>
      </c>
      <c r="C20" s="109" t="s">
        <v>650</v>
      </c>
      <c r="D20" s="108" t="s">
        <v>504</v>
      </c>
      <c r="E20" s="108" t="s">
        <v>33</v>
      </c>
      <c r="F20" s="108">
        <f t="shared" si="2"/>
        <v>25000</v>
      </c>
      <c r="G20" s="108">
        <v>1000</v>
      </c>
      <c r="H20" s="108">
        <v>2000</v>
      </c>
      <c r="I20" s="108">
        <v>2000</v>
      </c>
      <c r="J20" s="108">
        <v>20000</v>
      </c>
      <c r="K20" s="108"/>
      <c r="L20" s="138" t="s">
        <v>505</v>
      </c>
    </row>
    <row r="21" s="87" customFormat="true" ht="50.1" customHeight="true" spans="1:12">
      <c r="A21" s="105">
        <f t="shared" si="3"/>
        <v>16</v>
      </c>
      <c r="B21" s="109" t="s">
        <v>651</v>
      </c>
      <c r="C21" s="109" t="s">
        <v>652</v>
      </c>
      <c r="D21" s="108" t="s">
        <v>511</v>
      </c>
      <c r="E21" s="108" t="s">
        <v>653</v>
      </c>
      <c r="F21" s="108">
        <f t="shared" si="2"/>
        <v>25000</v>
      </c>
      <c r="G21" s="108"/>
      <c r="H21" s="108">
        <v>2000</v>
      </c>
      <c r="I21" s="108">
        <v>3000</v>
      </c>
      <c r="J21" s="108">
        <v>20000</v>
      </c>
      <c r="K21" s="108"/>
      <c r="L21" s="108" t="s">
        <v>654</v>
      </c>
    </row>
    <row r="22" s="88" customFormat="true" ht="50.1" customHeight="true" spans="1:12">
      <c r="A22" s="105">
        <f t="shared" si="3"/>
        <v>17</v>
      </c>
      <c r="B22" s="109" t="s">
        <v>655</v>
      </c>
      <c r="C22" s="117" t="s">
        <v>656</v>
      </c>
      <c r="D22" s="108" t="s">
        <v>511</v>
      </c>
      <c r="E22" s="108" t="s">
        <v>653</v>
      </c>
      <c r="F22" s="108">
        <v>20000</v>
      </c>
      <c r="G22" s="108"/>
      <c r="H22" s="108"/>
      <c r="I22" s="108"/>
      <c r="J22" s="108"/>
      <c r="K22" s="108"/>
      <c r="L22" s="108" t="s">
        <v>654</v>
      </c>
    </row>
    <row r="23" s="86" customFormat="true" ht="35.1" customHeight="true" spans="1:12">
      <c r="A23" s="105" t="s">
        <v>657</v>
      </c>
      <c r="B23" s="106"/>
      <c r="C23" s="107"/>
      <c r="D23" s="104"/>
      <c r="E23" s="130"/>
      <c r="F23" s="104">
        <f>SUM(F24:F37)</f>
        <v>199000</v>
      </c>
      <c r="G23" s="104">
        <f>SUM(G24:G36)</f>
        <v>9000</v>
      </c>
      <c r="H23" s="104">
        <f>SUM(H24:H36)</f>
        <v>24200</v>
      </c>
      <c r="I23" s="104">
        <f>SUM(I24:I36)</f>
        <v>24300</v>
      </c>
      <c r="J23" s="104">
        <f>SUM(J24:J36)</f>
        <v>133500</v>
      </c>
      <c r="K23" s="137"/>
      <c r="L23" s="137"/>
    </row>
    <row r="24" s="85" customFormat="true" ht="101.1" customHeight="true" spans="1:12">
      <c r="A24" s="105">
        <f>A22+1</f>
        <v>18</v>
      </c>
      <c r="B24" s="108" t="s">
        <v>658</v>
      </c>
      <c r="C24" s="118" t="s">
        <v>659</v>
      </c>
      <c r="D24" s="111" t="s">
        <v>421</v>
      </c>
      <c r="E24" s="120" t="s">
        <v>204</v>
      </c>
      <c r="F24" s="108">
        <v>20000</v>
      </c>
      <c r="G24" s="120">
        <v>1000</v>
      </c>
      <c r="H24" s="120">
        <v>2000</v>
      </c>
      <c r="I24" s="120">
        <v>2000</v>
      </c>
      <c r="J24" s="120">
        <v>15000</v>
      </c>
      <c r="K24" s="111"/>
      <c r="L24" s="108" t="s">
        <v>459</v>
      </c>
    </row>
    <row r="25" s="87" customFormat="true" ht="75" customHeight="true" spans="1:12">
      <c r="A25" s="105">
        <f>A24+1</f>
        <v>19</v>
      </c>
      <c r="B25" s="110" t="s">
        <v>660</v>
      </c>
      <c r="C25" s="103" t="s">
        <v>661</v>
      </c>
      <c r="D25" s="119" t="s">
        <v>478</v>
      </c>
      <c r="E25" s="110" t="s">
        <v>24</v>
      </c>
      <c r="F25" s="108">
        <f t="shared" ref="F25:F36" si="4">G25+H25+I25+J25</f>
        <v>8500</v>
      </c>
      <c r="G25" s="131">
        <v>1500</v>
      </c>
      <c r="H25" s="131">
        <v>1000</v>
      </c>
      <c r="I25" s="131">
        <v>1000</v>
      </c>
      <c r="J25" s="131">
        <v>5000</v>
      </c>
      <c r="K25" s="119"/>
      <c r="L25" s="110" t="s">
        <v>459</v>
      </c>
    </row>
    <row r="26" s="87" customFormat="true" ht="51" customHeight="true" spans="1:12">
      <c r="A26" s="105">
        <f t="shared" ref="A26:A36" si="5">A25+1</f>
        <v>20</v>
      </c>
      <c r="B26" s="108" t="s">
        <v>662</v>
      </c>
      <c r="C26" s="109" t="s">
        <v>663</v>
      </c>
      <c r="D26" s="108" t="s">
        <v>32</v>
      </c>
      <c r="E26" s="108" t="s">
        <v>33</v>
      </c>
      <c r="F26" s="108">
        <f t="shared" si="4"/>
        <v>10000</v>
      </c>
      <c r="G26" s="108">
        <v>1000</v>
      </c>
      <c r="H26" s="108">
        <v>2000</v>
      </c>
      <c r="I26" s="108">
        <v>1000</v>
      </c>
      <c r="J26" s="108">
        <v>6000</v>
      </c>
      <c r="K26" s="108"/>
      <c r="L26" s="110" t="s">
        <v>459</v>
      </c>
    </row>
    <row r="27" s="86" customFormat="true" ht="59.1" customHeight="true" spans="1:12">
      <c r="A27" s="105">
        <f t="shared" si="5"/>
        <v>21</v>
      </c>
      <c r="B27" s="108" t="s">
        <v>541</v>
      </c>
      <c r="C27" s="109" t="s">
        <v>542</v>
      </c>
      <c r="D27" s="104" t="s">
        <v>458</v>
      </c>
      <c r="E27" s="108" t="s">
        <v>33</v>
      </c>
      <c r="F27" s="108">
        <f t="shared" si="4"/>
        <v>10000</v>
      </c>
      <c r="G27" s="104"/>
      <c r="H27" s="104">
        <v>1000</v>
      </c>
      <c r="I27" s="104">
        <v>1000</v>
      </c>
      <c r="J27" s="104">
        <v>8000</v>
      </c>
      <c r="K27" s="137"/>
      <c r="L27" s="110" t="s">
        <v>515</v>
      </c>
    </row>
    <row r="28" s="86" customFormat="true" ht="77.1" customHeight="true" spans="1:12">
      <c r="A28" s="105">
        <f t="shared" si="5"/>
        <v>22</v>
      </c>
      <c r="B28" s="108" t="s">
        <v>543</v>
      </c>
      <c r="C28" s="109" t="s">
        <v>544</v>
      </c>
      <c r="D28" s="104" t="s">
        <v>458</v>
      </c>
      <c r="E28" s="108" t="s">
        <v>115</v>
      </c>
      <c r="F28" s="108">
        <f t="shared" si="4"/>
        <v>10000</v>
      </c>
      <c r="G28" s="104"/>
      <c r="H28" s="104">
        <v>1000</v>
      </c>
      <c r="I28" s="104">
        <v>3000</v>
      </c>
      <c r="J28" s="104">
        <v>6000</v>
      </c>
      <c r="K28" s="137"/>
      <c r="L28" s="110" t="s">
        <v>515</v>
      </c>
    </row>
    <row r="29" s="85" customFormat="true" ht="93.95" customHeight="true" spans="1:12">
      <c r="A29" s="105">
        <f t="shared" si="5"/>
        <v>23</v>
      </c>
      <c r="B29" s="108" t="s">
        <v>664</v>
      </c>
      <c r="C29" s="113" t="s">
        <v>665</v>
      </c>
      <c r="D29" s="110" t="s">
        <v>666</v>
      </c>
      <c r="E29" s="108" t="s">
        <v>28</v>
      </c>
      <c r="F29" s="108">
        <f t="shared" si="4"/>
        <v>5000</v>
      </c>
      <c r="G29" s="104">
        <v>500</v>
      </c>
      <c r="H29" s="104">
        <v>200</v>
      </c>
      <c r="I29" s="104">
        <v>300</v>
      </c>
      <c r="J29" s="104">
        <v>4000</v>
      </c>
      <c r="K29" s="137"/>
      <c r="L29" s="110" t="s">
        <v>459</v>
      </c>
    </row>
    <row r="30" s="86" customFormat="true" ht="72" customHeight="true" spans="1:12">
      <c r="A30" s="105">
        <f t="shared" si="5"/>
        <v>24</v>
      </c>
      <c r="B30" s="108" t="s">
        <v>526</v>
      </c>
      <c r="C30" s="109" t="s">
        <v>527</v>
      </c>
      <c r="D30" s="104" t="s">
        <v>528</v>
      </c>
      <c r="E30" s="108" t="s">
        <v>54</v>
      </c>
      <c r="F30" s="108">
        <f t="shared" si="4"/>
        <v>12000</v>
      </c>
      <c r="G30" s="104"/>
      <c r="H30" s="104">
        <v>2000</v>
      </c>
      <c r="I30" s="104">
        <v>2000</v>
      </c>
      <c r="J30" s="104">
        <v>8000</v>
      </c>
      <c r="K30" s="137"/>
      <c r="L30" s="110" t="s">
        <v>515</v>
      </c>
    </row>
    <row r="31" s="87" customFormat="true" ht="75" customHeight="true" spans="1:12">
      <c r="A31" s="105">
        <f t="shared" si="5"/>
        <v>25</v>
      </c>
      <c r="B31" s="108" t="s">
        <v>551</v>
      </c>
      <c r="C31" s="109" t="s">
        <v>147</v>
      </c>
      <c r="D31" s="108" t="s">
        <v>83</v>
      </c>
      <c r="E31" s="108" t="s">
        <v>33</v>
      </c>
      <c r="F31" s="108">
        <f t="shared" si="4"/>
        <v>11500</v>
      </c>
      <c r="G31" s="108">
        <v>1000</v>
      </c>
      <c r="H31" s="108">
        <v>1000</v>
      </c>
      <c r="I31" s="108">
        <v>1000</v>
      </c>
      <c r="J31" s="108">
        <v>8500</v>
      </c>
      <c r="K31" s="108" t="s">
        <v>37</v>
      </c>
      <c r="L31" s="110" t="s">
        <v>515</v>
      </c>
    </row>
    <row r="32" s="86" customFormat="true" ht="74.1" customHeight="true" spans="1:12">
      <c r="A32" s="105">
        <f t="shared" si="5"/>
        <v>26</v>
      </c>
      <c r="B32" s="108" t="s">
        <v>529</v>
      </c>
      <c r="C32" s="109" t="s">
        <v>530</v>
      </c>
      <c r="D32" s="104" t="s">
        <v>531</v>
      </c>
      <c r="E32" s="108" t="s">
        <v>33</v>
      </c>
      <c r="F32" s="108">
        <f t="shared" si="4"/>
        <v>10000</v>
      </c>
      <c r="G32" s="104"/>
      <c r="H32" s="104">
        <v>2000</v>
      </c>
      <c r="I32" s="104">
        <v>2000</v>
      </c>
      <c r="J32" s="104">
        <v>6000</v>
      </c>
      <c r="K32" s="137"/>
      <c r="L32" s="110" t="s">
        <v>515</v>
      </c>
    </row>
    <row r="33" s="87" customFormat="true" ht="68.1" customHeight="true" spans="1:12">
      <c r="A33" s="105">
        <f t="shared" si="5"/>
        <v>27</v>
      </c>
      <c r="B33" s="108" t="s">
        <v>388</v>
      </c>
      <c r="C33" s="109" t="s">
        <v>144</v>
      </c>
      <c r="D33" s="108" t="s">
        <v>145</v>
      </c>
      <c r="E33" s="108" t="s">
        <v>33</v>
      </c>
      <c r="F33" s="108">
        <f t="shared" si="4"/>
        <v>11000</v>
      </c>
      <c r="G33" s="108"/>
      <c r="H33" s="108">
        <v>2000</v>
      </c>
      <c r="I33" s="108">
        <v>1000</v>
      </c>
      <c r="J33" s="108">
        <v>8000</v>
      </c>
      <c r="K33" s="108" t="s">
        <v>48</v>
      </c>
      <c r="L33" s="110" t="s">
        <v>515</v>
      </c>
    </row>
    <row r="34" s="87" customFormat="true" ht="63.95" customHeight="true" spans="1:12">
      <c r="A34" s="105">
        <f t="shared" si="5"/>
        <v>28</v>
      </c>
      <c r="B34" s="108" t="s">
        <v>171</v>
      </c>
      <c r="C34" s="109" t="s">
        <v>667</v>
      </c>
      <c r="D34" s="108" t="s">
        <v>43</v>
      </c>
      <c r="E34" s="108" t="s">
        <v>33</v>
      </c>
      <c r="F34" s="108">
        <f t="shared" si="4"/>
        <v>40000</v>
      </c>
      <c r="G34" s="108">
        <v>2000</v>
      </c>
      <c r="H34" s="108">
        <v>5000</v>
      </c>
      <c r="I34" s="108">
        <v>3000</v>
      </c>
      <c r="J34" s="108">
        <v>30000</v>
      </c>
      <c r="K34" s="108"/>
      <c r="L34" s="110" t="s">
        <v>459</v>
      </c>
    </row>
    <row r="35" s="86" customFormat="true" ht="135" customHeight="true" spans="1:12">
      <c r="A35" s="105">
        <f t="shared" si="5"/>
        <v>29</v>
      </c>
      <c r="B35" s="108" t="s">
        <v>547</v>
      </c>
      <c r="C35" s="109" t="s">
        <v>548</v>
      </c>
      <c r="D35" s="104" t="s">
        <v>458</v>
      </c>
      <c r="E35" s="108" t="s">
        <v>54</v>
      </c>
      <c r="F35" s="108">
        <f t="shared" si="4"/>
        <v>8000</v>
      </c>
      <c r="G35" s="104"/>
      <c r="H35" s="104">
        <v>2000</v>
      </c>
      <c r="I35" s="104">
        <v>2000</v>
      </c>
      <c r="J35" s="104">
        <v>4000</v>
      </c>
      <c r="K35" s="137"/>
      <c r="L35" s="110" t="s">
        <v>515</v>
      </c>
    </row>
    <row r="36" s="87" customFormat="true" ht="108.95" customHeight="true" spans="1:12">
      <c r="A36" s="105">
        <f t="shared" si="5"/>
        <v>30</v>
      </c>
      <c r="B36" s="110" t="s">
        <v>160</v>
      </c>
      <c r="C36" s="103" t="s">
        <v>668</v>
      </c>
      <c r="D36" s="108" t="s">
        <v>421</v>
      </c>
      <c r="E36" s="108" t="s">
        <v>24</v>
      </c>
      <c r="F36" s="108">
        <f t="shared" si="4"/>
        <v>35000</v>
      </c>
      <c r="G36" s="108">
        <v>2000</v>
      </c>
      <c r="H36" s="108">
        <v>3000</v>
      </c>
      <c r="I36" s="108">
        <v>5000</v>
      </c>
      <c r="J36" s="108">
        <v>25000</v>
      </c>
      <c r="K36" s="137"/>
      <c r="L36" s="110" t="s">
        <v>555</v>
      </c>
    </row>
    <row r="37" s="87" customFormat="true" ht="63" customHeight="true" spans="1:12">
      <c r="A37" s="104">
        <v>31</v>
      </c>
      <c r="B37" s="110" t="s">
        <v>669</v>
      </c>
      <c r="C37" s="103" t="s">
        <v>670</v>
      </c>
      <c r="D37" s="108" t="s">
        <v>421</v>
      </c>
      <c r="E37" s="108" t="s">
        <v>671</v>
      </c>
      <c r="F37" s="108">
        <v>8000</v>
      </c>
      <c r="G37" s="108"/>
      <c r="H37" s="108"/>
      <c r="I37" s="108"/>
      <c r="J37" s="108"/>
      <c r="K37" s="137"/>
      <c r="L37" s="110" t="s">
        <v>459</v>
      </c>
    </row>
    <row r="38" s="86" customFormat="true" ht="36.95" customHeight="true" spans="1:12">
      <c r="A38" s="105" t="s">
        <v>672</v>
      </c>
      <c r="B38" s="106"/>
      <c r="C38" s="107"/>
      <c r="D38" s="108"/>
      <c r="E38" s="134"/>
      <c r="F38" s="104">
        <f>SUM(F39:F44)</f>
        <v>44100</v>
      </c>
      <c r="G38" s="104">
        <f>SUM(G39:G44)</f>
        <v>5500</v>
      </c>
      <c r="H38" s="104">
        <f>SUM(H39:H44)</f>
        <v>7500</v>
      </c>
      <c r="I38" s="104">
        <f>SUM(I39:I44)</f>
        <v>5600</v>
      </c>
      <c r="J38" s="104">
        <f>SUM(J39:J44)</f>
        <v>25500</v>
      </c>
      <c r="K38" s="108"/>
      <c r="L38" s="108"/>
    </row>
    <row r="39" s="85" customFormat="true" ht="54" customHeight="true" spans="1:12">
      <c r="A39" s="110">
        <v>32</v>
      </c>
      <c r="B39" s="120" t="s">
        <v>366</v>
      </c>
      <c r="C39" s="121" t="s">
        <v>367</v>
      </c>
      <c r="D39" s="120" t="s">
        <v>368</v>
      </c>
      <c r="E39" s="120" t="s">
        <v>24</v>
      </c>
      <c r="F39" s="108">
        <f t="shared" ref="F38:F44" si="6">G39+H39+I39+J39</f>
        <v>7600</v>
      </c>
      <c r="G39" s="120">
        <v>1000</v>
      </c>
      <c r="H39" s="120">
        <v>2000</v>
      </c>
      <c r="I39" s="120">
        <v>600</v>
      </c>
      <c r="J39" s="120">
        <v>4000</v>
      </c>
      <c r="K39" s="120" t="s">
        <v>371</v>
      </c>
      <c r="L39" s="110" t="s">
        <v>459</v>
      </c>
    </row>
    <row r="40" s="86" customFormat="true" ht="45" customHeight="true" spans="1:12">
      <c r="A40" s="110">
        <v>33</v>
      </c>
      <c r="B40" s="109" t="s">
        <v>673</v>
      </c>
      <c r="C40" s="109" t="s">
        <v>570</v>
      </c>
      <c r="D40" s="104" t="s">
        <v>458</v>
      </c>
      <c r="E40" s="108" t="s">
        <v>54</v>
      </c>
      <c r="F40" s="108">
        <f t="shared" si="6"/>
        <v>6000</v>
      </c>
      <c r="G40" s="104"/>
      <c r="H40" s="104">
        <v>1000</v>
      </c>
      <c r="I40" s="104">
        <v>1000</v>
      </c>
      <c r="J40" s="104">
        <v>4000</v>
      </c>
      <c r="K40" s="137"/>
      <c r="L40" s="110" t="s">
        <v>459</v>
      </c>
    </row>
    <row r="41" s="87" customFormat="true" ht="96.95" customHeight="true" spans="1:12">
      <c r="A41" s="110">
        <v>34</v>
      </c>
      <c r="B41" s="110" t="s">
        <v>562</v>
      </c>
      <c r="C41" s="113" t="s">
        <v>674</v>
      </c>
      <c r="D41" s="104" t="s">
        <v>458</v>
      </c>
      <c r="E41" s="108" t="s">
        <v>33</v>
      </c>
      <c r="F41" s="108">
        <f t="shared" si="6"/>
        <v>14000</v>
      </c>
      <c r="G41" s="104">
        <v>1000</v>
      </c>
      <c r="H41" s="104">
        <v>1000</v>
      </c>
      <c r="I41" s="104">
        <v>2000</v>
      </c>
      <c r="J41" s="104">
        <v>10000</v>
      </c>
      <c r="K41" s="137"/>
      <c r="L41" s="110" t="s">
        <v>459</v>
      </c>
    </row>
    <row r="42" s="88" customFormat="true" ht="96.95" customHeight="true" spans="1:12">
      <c r="A42" s="110">
        <v>35</v>
      </c>
      <c r="B42" s="110" t="s">
        <v>675</v>
      </c>
      <c r="C42" s="113" t="s">
        <v>676</v>
      </c>
      <c r="D42" s="104" t="s">
        <v>458</v>
      </c>
      <c r="E42" s="108" t="s">
        <v>33</v>
      </c>
      <c r="F42" s="108">
        <f t="shared" si="6"/>
        <v>5000</v>
      </c>
      <c r="G42" s="115">
        <v>1000</v>
      </c>
      <c r="H42" s="115">
        <v>1000</v>
      </c>
      <c r="I42" s="115">
        <v>500</v>
      </c>
      <c r="J42" s="115">
        <v>2500</v>
      </c>
      <c r="K42" s="137"/>
      <c r="L42" s="110" t="s">
        <v>459</v>
      </c>
    </row>
    <row r="43" s="87" customFormat="true" ht="59.1" customHeight="true" spans="1:12">
      <c r="A43" s="110">
        <v>36</v>
      </c>
      <c r="B43" s="115" t="s">
        <v>677</v>
      </c>
      <c r="C43" s="116" t="s">
        <v>678</v>
      </c>
      <c r="D43" s="115" t="s">
        <v>511</v>
      </c>
      <c r="E43" s="115" t="s">
        <v>33</v>
      </c>
      <c r="F43" s="108">
        <f t="shared" si="6"/>
        <v>8000</v>
      </c>
      <c r="G43" s="115">
        <v>2000</v>
      </c>
      <c r="H43" s="115">
        <v>2000</v>
      </c>
      <c r="I43" s="115">
        <v>1000</v>
      </c>
      <c r="J43" s="115">
        <v>3000</v>
      </c>
      <c r="K43" s="115" t="s">
        <v>44</v>
      </c>
      <c r="L43" s="115" t="s">
        <v>459</v>
      </c>
    </row>
    <row r="44" s="87" customFormat="true" ht="99" customHeight="true" spans="1:12">
      <c r="A44" s="110">
        <v>37</v>
      </c>
      <c r="B44" s="108" t="s">
        <v>566</v>
      </c>
      <c r="C44" s="109" t="s">
        <v>567</v>
      </c>
      <c r="D44" s="104" t="s">
        <v>458</v>
      </c>
      <c r="E44" s="108" t="s">
        <v>33</v>
      </c>
      <c r="F44" s="108">
        <f t="shared" si="6"/>
        <v>3500</v>
      </c>
      <c r="G44" s="134">
        <v>500</v>
      </c>
      <c r="H44" s="134">
        <v>500</v>
      </c>
      <c r="I44" s="134">
        <v>500</v>
      </c>
      <c r="J44" s="134">
        <v>2000</v>
      </c>
      <c r="K44" s="108"/>
      <c r="L44" s="110" t="s">
        <v>568</v>
      </c>
    </row>
    <row r="45" s="86" customFormat="true" ht="35.1" customHeight="true" spans="1:12">
      <c r="A45" s="105" t="s">
        <v>571</v>
      </c>
      <c r="B45" s="106"/>
      <c r="C45" s="107"/>
      <c r="D45" s="104"/>
      <c r="E45" s="130"/>
      <c r="F45" s="104">
        <f>SUM(F46:F49)</f>
        <v>22000</v>
      </c>
      <c r="G45" s="104"/>
      <c r="H45" s="104">
        <f>SUM(H46:H49)</f>
        <v>8000</v>
      </c>
      <c r="I45" s="104">
        <f>SUM(I46:I49)</f>
        <v>3000</v>
      </c>
      <c r="J45" s="104">
        <f>SUM(J46:J49)</f>
        <v>11000</v>
      </c>
      <c r="K45" s="137"/>
      <c r="L45" s="137"/>
    </row>
    <row r="46" s="87" customFormat="true" ht="75.95" customHeight="true" spans="1:12">
      <c r="A46" s="104">
        <f>A44+1</f>
        <v>38</v>
      </c>
      <c r="B46" s="108" t="s">
        <v>679</v>
      </c>
      <c r="C46" s="109" t="s">
        <v>680</v>
      </c>
      <c r="D46" s="108" t="s">
        <v>32</v>
      </c>
      <c r="E46" s="108" t="s">
        <v>33</v>
      </c>
      <c r="F46" s="108">
        <f t="shared" ref="F46:F51" si="7">G46+H46+I46+J46</f>
        <v>4000</v>
      </c>
      <c r="G46" s="108"/>
      <c r="H46" s="108">
        <v>1500</v>
      </c>
      <c r="I46" s="108">
        <v>500</v>
      </c>
      <c r="J46" s="108">
        <v>2000</v>
      </c>
      <c r="K46" s="108" t="s">
        <v>44</v>
      </c>
      <c r="L46" s="110" t="s">
        <v>681</v>
      </c>
    </row>
    <row r="47" s="87" customFormat="true" ht="111" customHeight="true" spans="1:12">
      <c r="A47" s="104">
        <f>A46+1</f>
        <v>39</v>
      </c>
      <c r="B47" s="108" t="s">
        <v>682</v>
      </c>
      <c r="C47" s="109" t="s">
        <v>575</v>
      </c>
      <c r="D47" s="108" t="s">
        <v>32</v>
      </c>
      <c r="E47" s="108" t="s">
        <v>33</v>
      </c>
      <c r="F47" s="108">
        <f t="shared" si="7"/>
        <v>4000</v>
      </c>
      <c r="G47" s="108"/>
      <c r="H47" s="108">
        <v>1500</v>
      </c>
      <c r="I47" s="108">
        <v>500</v>
      </c>
      <c r="J47" s="108">
        <v>2000</v>
      </c>
      <c r="K47" s="108"/>
      <c r="L47" s="110" t="s">
        <v>681</v>
      </c>
    </row>
    <row r="48" s="87" customFormat="true" ht="69.95" customHeight="true" spans="1:12">
      <c r="A48" s="104">
        <f t="shared" ref="A48:A49" si="8">A47+1</f>
        <v>40</v>
      </c>
      <c r="B48" s="108" t="s">
        <v>683</v>
      </c>
      <c r="C48" s="109" t="s">
        <v>684</v>
      </c>
      <c r="D48" s="108" t="s">
        <v>511</v>
      </c>
      <c r="E48" s="108" t="s">
        <v>33</v>
      </c>
      <c r="F48" s="108">
        <f t="shared" si="7"/>
        <v>8000</v>
      </c>
      <c r="G48" s="108"/>
      <c r="H48" s="108">
        <v>2000</v>
      </c>
      <c r="I48" s="108">
        <v>2000</v>
      </c>
      <c r="J48" s="108">
        <v>4000</v>
      </c>
      <c r="K48" s="108" t="s">
        <v>44</v>
      </c>
      <c r="L48" s="110" t="s">
        <v>681</v>
      </c>
    </row>
    <row r="49" s="87" customFormat="true" ht="42.95" customHeight="true" spans="1:12">
      <c r="A49" s="104">
        <f t="shared" si="8"/>
        <v>41</v>
      </c>
      <c r="B49" s="108" t="s">
        <v>685</v>
      </c>
      <c r="C49" s="122" t="s">
        <v>579</v>
      </c>
      <c r="D49" s="108" t="s">
        <v>32</v>
      </c>
      <c r="E49" s="108" t="s">
        <v>33</v>
      </c>
      <c r="F49" s="108">
        <f t="shared" si="7"/>
        <v>6000</v>
      </c>
      <c r="G49" s="108"/>
      <c r="H49" s="108">
        <v>3000</v>
      </c>
      <c r="I49" s="108"/>
      <c r="J49" s="108">
        <v>3000</v>
      </c>
      <c r="K49" s="108"/>
      <c r="L49" s="110" t="s">
        <v>459</v>
      </c>
    </row>
    <row r="50" s="86" customFormat="true" ht="35.1" customHeight="true" spans="1:12">
      <c r="A50" s="105" t="s">
        <v>580</v>
      </c>
      <c r="B50" s="106"/>
      <c r="C50" s="107"/>
      <c r="D50" s="104"/>
      <c r="E50" s="130"/>
      <c r="F50" s="108">
        <f>SUM(F51:F53)</f>
        <v>14600</v>
      </c>
      <c r="G50" s="108">
        <f>SUM(G51:G53)</f>
        <v>600</v>
      </c>
      <c r="H50" s="108">
        <f>SUM(H51:H53)</f>
        <v>4600</v>
      </c>
      <c r="I50" s="108">
        <f>SUM(I51:I53)</f>
        <v>7400</v>
      </c>
      <c r="J50" s="108">
        <f>SUM(J51:J53)</f>
        <v>2000</v>
      </c>
      <c r="K50" s="137"/>
      <c r="L50" s="137"/>
    </row>
    <row r="51" s="87" customFormat="true" ht="63" spans="1:12">
      <c r="A51" s="104">
        <f>A49+1</f>
        <v>42</v>
      </c>
      <c r="B51" s="110" t="s">
        <v>581</v>
      </c>
      <c r="C51" s="103" t="s">
        <v>582</v>
      </c>
      <c r="D51" s="104" t="s">
        <v>32</v>
      </c>
      <c r="E51" s="108" t="s">
        <v>33</v>
      </c>
      <c r="F51" s="108">
        <f t="shared" si="7"/>
        <v>5400</v>
      </c>
      <c r="G51" s="104"/>
      <c r="H51" s="104"/>
      <c r="I51" s="104">
        <v>5400</v>
      </c>
      <c r="J51" s="104"/>
      <c r="K51" s="137"/>
      <c r="L51" s="110" t="s">
        <v>686</v>
      </c>
    </row>
    <row r="52" s="87" customFormat="true" ht="75.95" customHeight="true" spans="1:12">
      <c r="A52" s="104">
        <f>A51+1</f>
        <v>43</v>
      </c>
      <c r="B52" s="115" t="s">
        <v>687</v>
      </c>
      <c r="C52" s="116" t="s">
        <v>688</v>
      </c>
      <c r="D52" s="115" t="s">
        <v>32</v>
      </c>
      <c r="E52" s="115" t="s">
        <v>33</v>
      </c>
      <c r="F52" s="115">
        <v>5000</v>
      </c>
      <c r="G52" s="115"/>
      <c r="H52" s="115">
        <v>4000</v>
      </c>
      <c r="I52" s="115">
        <v>1000</v>
      </c>
      <c r="J52" s="115"/>
      <c r="K52" s="115"/>
      <c r="L52" s="115" t="s">
        <v>689</v>
      </c>
    </row>
    <row r="53" s="87" customFormat="true" ht="108" customHeight="true" spans="1:12">
      <c r="A53" s="104">
        <f>A52+1</f>
        <v>44</v>
      </c>
      <c r="B53" s="110" t="s">
        <v>690</v>
      </c>
      <c r="C53" s="103" t="s">
        <v>691</v>
      </c>
      <c r="D53" s="104" t="s">
        <v>458</v>
      </c>
      <c r="E53" s="108" t="s">
        <v>33</v>
      </c>
      <c r="F53" s="108">
        <f t="shared" ref="F53:F58" si="9">G53+H53+I53+J53</f>
        <v>4200</v>
      </c>
      <c r="G53" s="104">
        <v>600</v>
      </c>
      <c r="H53" s="104">
        <v>600</v>
      </c>
      <c r="I53" s="104">
        <v>1000</v>
      </c>
      <c r="J53" s="104">
        <v>2000</v>
      </c>
      <c r="K53" s="137"/>
      <c r="L53" s="110" t="s">
        <v>692</v>
      </c>
    </row>
    <row r="54" s="86" customFormat="true" ht="30" customHeight="true" spans="1:12">
      <c r="A54" s="105" t="s">
        <v>588</v>
      </c>
      <c r="B54" s="106"/>
      <c r="C54" s="107"/>
      <c r="D54" s="104"/>
      <c r="E54" s="130"/>
      <c r="F54" s="104">
        <f>SUM(F56:F58)</f>
        <v>113000</v>
      </c>
      <c r="G54" s="104">
        <f>SUM(G56:G58)</f>
        <v>12000</v>
      </c>
      <c r="H54" s="104">
        <f>SUM(H56:H58)</f>
        <v>11500</v>
      </c>
      <c r="I54" s="104">
        <f>SUM(I56:I58)</f>
        <v>30500</v>
      </c>
      <c r="J54" s="104">
        <f>SUM(J56:J58)</f>
        <v>59000</v>
      </c>
      <c r="K54" s="137"/>
      <c r="L54" s="137"/>
    </row>
    <row r="55" s="86" customFormat="true" ht="90" customHeight="true" spans="1:12">
      <c r="A55" s="105">
        <f>A53+1</f>
        <v>45</v>
      </c>
      <c r="B55" s="108" t="s">
        <v>693</v>
      </c>
      <c r="C55" s="123" t="s">
        <v>694</v>
      </c>
      <c r="D55" s="104" t="s">
        <v>458</v>
      </c>
      <c r="E55" s="110" t="s">
        <v>33</v>
      </c>
      <c r="F55" s="104">
        <f>500*80+1000*45+500*40</f>
        <v>105000</v>
      </c>
      <c r="G55" s="104">
        <f>F55/2</f>
        <v>52500</v>
      </c>
      <c r="H55" s="104">
        <f>F55/2</f>
        <v>52500</v>
      </c>
      <c r="I55" s="104"/>
      <c r="J55" s="104"/>
      <c r="K55" s="137"/>
      <c r="L55" s="110" t="s">
        <v>695</v>
      </c>
    </row>
    <row r="56" s="87" customFormat="true" ht="161.1" customHeight="true" spans="1:12">
      <c r="A56" s="104">
        <f>A55+1</f>
        <v>46</v>
      </c>
      <c r="B56" s="108" t="s">
        <v>589</v>
      </c>
      <c r="C56" s="109" t="s">
        <v>696</v>
      </c>
      <c r="D56" s="108" t="s">
        <v>255</v>
      </c>
      <c r="E56" s="108" t="s">
        <v>33</v>
      </c>
      <c r="F56" s="108">
        <f t="shared" si="9"/>
        <v>100000</v>
      </c>
      <c r="G56" s="108">
        <v>10000</v>
      </c>
      <c r="H56" s="108">
        <v>10000</v>
      </c>
      <c r="I56" s="108">
        <v>30000</v>
      </c>
      <c r="J56" s="108">
        <v>50000</v>
      </c>
      <c r="K56" s="108" t="s">
        <v>126</v>
      </c>
      <c r="L56" s="110" t="s">
        <v>591</v>
      </c>
    </row>
    <row r="57" s="87" customFormat="true" ht="52.5" customHeight="true" spans="1:12">
      <c r="A57" s="104">
        <f t="shared" ref="A57:A58" si="10">A56+1</f>
        <v>47</v>
      </c>
      <c r="B57" s="108" t="s">
        <v>239</v>
      </c>
      <c r="C57" s="109" t="s">
        <v>593</v>
      </c>
      <c r="D57" s="108" t="s">
        <v>594</v>
      </c>
      <c r="E57" s="108" t="s">
        <v>33</v>
      </c>
      <c r="F57" s="108">
        <f t="shared" si="9"/>
        <v>10000</v>
      </c>
      <c r="G57" s="108">
        <v>2000</v>
      </c>
      <c r="H57" s="108">
        <v>1000</v>
      </c>
      <c r="I57" s="108"/>
      <c r="J57" s="108">
        <v>7000</v>
      </c>
      <c r="K57" s="108"/>
      <c r="L57" s="110" t="s">
        <v>595</v>
      </c>
    </row>
    <row r="58" s="87" customFormat="true" ht="81" customHeight="true" spans="1:12">
      <c r="A58" s="104">
        <f t="shared" si="10"/>
        <v>48</v>
      </c>
      <c r="B58" s="108" t="s">
        <v>238</v>
      </c>
      <c r="C58" s="109" t="s">
        <v>596</v>
      </c>
      <c r="D58" s="108" t="s">
        <v>561</v>
      </c>
      <c r="E58" s="108" t="s">
        <v>33</v>
      </c>
      <c r="F58" s="108">
        <f t="shared" si="9"/>
        <v>3000</v>
      </c>
      <c r="G58" s="108"/>
      <c r="H58" s="108">
        <v>500</v>
      </c>
      <c r="I58" s="108">
        <v>500</v>
      </c>
      <c r="J58" s="108">
        <v>2000</v>
      </c>
      <c r="K58" s="108"/>
      <c r="L58" s="110" t="s">
        <v>597</v>
      </c>
    </row>
    <row r="59" s="86" customFormat="true" ht="35.1" customHeight="true" spans="1:12">
      <c r="A59" s="105" t="s">
        <v>602</v>
      </c>
      <c r="B59" s="106"/>
      <c r="C59" s="107"/>
      <c r="D59" s="104"/>
      <c r="E59" s="130"/>
      <c r="F59" s="104">
        <f>SUM(F60:F61)</f>
        <v>28200</v>
      </c>
      <c r="G59" s="104"/>
      <c r="H59" s="104">
        <f>SUM(H60:H61)</f>
        <v>9200</v>
      </c>
      <c r="I59" s="104">
        <f>SUM(I60:I61)</f>
        <v>7000</v>
      </c>
      <c r="J59" s="104">
        <f>SUM(J60:J61)</f>
        <v>12000</v>
      </c>
      <c r="K59" s="137"/>
      <c r="L59" s="137"/>
    </row>
    <row r="60" s="87" customFormat="true" ht="87.95" customHeight="true" spans="1:12">
      <c r="A60" s="104">
        <f>A58+1</f>
        <v>49</v>
      </c>
      <c r="B60" s="109" t="s">
        <v>697</v>
      </c>
      <c r="C60" s="109" t="s">
        <v>608</v>
      </c>
      <c r="D60" s="108" t="s">
        <v>362</v>
      </c>
      <c r="E60" s="108" t="s">
        <v>204</v>
      </c>
      <c r="F60" s="108">
        <f t="shared" ref="F60:F69" si="11">G60+H60+I60+J60</f>
        <v>4200</v>
      </c>
      <c r="G60" s="108"/>
      <c r="H60" s="108">
        <v>3200</v>
      </c>
      <c r="I60" s="108">
        <v>1000</v>
      </c>
      <c r="J60" s="108"/>
      <c r="K60" s="108" t="s">
        <v>609</v>
      </c>
      <c r="L60" s="110" t="s">
        <v>606</v>
      </c>
    </row>
    <row r="61" s="87" customFormat="true" ht="81.95" customHeight="true" spans="1:12">
      <c r="A61" s="104">
        <f>A60+1</f>
        <v>50</v>
      </c>
      <c r="B61" s="109" t="s">
        <v>610</v>
      </c>
      <c r="C61" s="109" t="s">
        <v>611</v>
      </c>
      <c r="D61" s="110" t="s">
        <v>612</v>
      </c>
      <c r="E61" s="108" t="s">
        <v>204</v>
      </c>
      <c r="F61" s="108">
        <f t="shared" si="11"/>
        <v>24000</v>
      </c>
      <c r="G61" s="108"/>
      <c r="H61" s="108">
        <v>6000</v>
      </c>
      <c r="I61" s="108">
        <v>6000</v>
      </c>
      <c r="J61" s="108">
        <v>12000</v>
      </c>
      <c r="K61" s="108" t="s">
        <v>609</v>
      </c>
      <c r="L61" s="110" t="s">
        <v>606</v>
      </c>
    </row>
    <row r="62" s="86" customFormat="true" ht="35.1" customHeight="true" spans="1:12">
      <c r="A62" s="124" t="s">
        <v>613</v>
      </c>
      <c r="B62" s="125"/>
      <c r="C62" s="123"/>
      <c r="D62" s="104"/>
      <c r="E62" s="130"/>
      <c r="F62" s="104">
        <f>SUM(F63:F69)</f>
        <v>227500</v>
      </c>
      <c r="G62" s="104">
        <f>SUM(G63:G69)</f>
        <v>9500</v>
      </c>
      <c r="H62" s="104">
        <f>SUM(H63:H69)</f>
        <v>23000</v>
      </c>
      <c r="I62" s="104">
        <f>SUM(I63:I69)</f>
        <v>37000</v>
      </c>
      <c r="J62" s="104">
        <f>SUM(J63:J69)</f>
        <v>158000</v>
      </c>
      <c r="K62" s="137"/>
      <c r="L62" s="137"/>
    </row>
    <row r="63" s="87" customFormat="true" ht="95.1" customHeight="true" spans="1:12">
      <c r="A63" s="104">
        <f>A61+1</f>
        <v>51</v>
      </c>
      <c r="B63" s="114" t="s">
        <v>698</v>
      </c>
      <c r="C63" s="113" t="s">
        <v>699</v>
      </c>
      <c r="D63" s="85" t="s">
        <v>503</v>
      </c>
      <c r="E63" s="114" t="s">
        <v>91</v>
      </c>
      <c r="F63" s="108">
        <f t="shared" si="11"/>
        <v>32000</v>
      </c>
      <c r="G63" s="135">
        <v>2000</v>
      </c>
      <c r="H63" s="135">
        <v>5000</v>
      </c>
      <c r="I63" s="135">
        <v>5000</v>
      </c>
      <c r="J63" s="135">
        <v>20000</v>
      </c>
      <c r="L63" s="110" t="s">
        <v>459</v>
      </c>
    </row>
    <row r="64" s="87" customFormat="true" ht="105" customHeight="true" spans="1:12">
      <c r="A64" s="104">
        <f>A63+1</f>
        <v>52</v>
      </c>
      <c r="B64" s="114" t="s">
        <v>700</v>
      </c>
      <c r="C64" s="113" t="s">
        <v>701</v>
      </c>
      <c r="D64" s="114" t="s">
        <v>83</v>
      </c>
      <c r="E64" s="136" t="s">
        <v>33</v>
      </c>
      <c r="F64" s="108">
        <f t="shared" si="11"/>
        <v>50000</v>
      </c>
      <c r="G64" s="135">
        <v>2000</v>
      </c>
      <c r="H64" s="135">
        <v>3000</v>
      </c>
      <c r="I64" s="135">
        <v>10000</v>
      </c>
      <c r="J64" s="135">
        <v>35000</v>
      </c>
      <c r="K64" s="135"/>
      <c r="L64" s="110" t="s">
        <v>459</v>
      </c>
    </row>
    <row r="65" s="87" customFormat="true" ht="75" customHeight="true" spans="1:12">
      <c r="A65" s="104">
        <f t="shared" ref="A65:A69" si="12">A64+1</f>
        <v>53</v>
      </c>
      <c r="B65" s="110" t="s">
        <v>702</v>
      </c>
      <c r="C65" s="123" t="s">
        <v>703</v>
      </c>
      <c r="D65" s="131" t="s">
        <v>704</v>
      </c>
      <c r="E65" s="108" t="s">
        <v>33</v>
      </c>
      <c r="F65" s="108">
        <f t="shared" si="11"/>
        <v>40000</v>
      </c>
      <c r="G65" s="131">
        <v>2000</v>
      </c>
      <c r="H65" s="131">
        <v>8000</v>
      </c>
      <c r="I65" s="131">
        <v>5000</v>
      </c>
      <c r="J65" s="131">
        <v>25000</v>
      </c>
      <c r="K65" s="104" t="s">
        <v>615</v>
      </c>
      <c r="L65" s="110" t="s">
        <v>459</v>
      </c>
    </row>
    <row r="66" s="87" customFormat="true" ht="84" customHeight="true" spans="1:12">
      <c r="A66" s="104">
        <f t="shared" si="12"/>
        <v>54</v>
      </c>
      <c r="B66" s="110" t="s">
        <v>705</v>
      </c>
      <c r="C66" s="123" t="s">
        <v>706</v>
      </c>
      <c r="D66" s="110" t="s">
        <v>707</v>
      </c>
      <c r="E66" s="131" t="s">
        <v>33</v>
      </c>
      <c r="F66" s="108">
        <f t="shared" si="11"/>
        <v>33000</v>
      </c>
      <c r="G66" s="104">
        <v>1000</v>
      </c>
      <c r="H66" s="110">
        <v>2000</v>
      </c>
      <c r="I66" s="110">
        <v>5000</v>
      </c>
      <c r="J66" s="110">
        <v>25000</v>
      </c>
      <c r="K66" s="104" t="s">
        <v>615</v>
      </c>
      <c r="L66" s="110" t="s">
        <v>459</v>
      </c>
    </row>
    <row r="67" s="87" customFormat="true" ht="74.1" customHeight="true" spans="1:12">
      <c r="A67" s="104">
        <f t="shared" si="12"/>
        <v>55</v>
      </c>
      <c r="B67" s="110" t="s">
        <v>708</v>
      </c>
      <c r="C67" s="123" t="s">
        <v>709</v>
      </c>
      <c r="D67" s="110" t="s">
        <v>710</v>
      </c>
      <c r="E67" s="110" t="s">
        <v>112</v>
      </c>
      <c r="F67" s="108">
        <f t="shared" si="11"/>
        <v>30000</v>
      </c>
      <c r="G67" s="110">
        <v>1000</v>
      </c>
      <c r="H67" s="110">
        <v>1000</v>
      </c>
      <c r="I67" s="110">
        <v>5000</v>
      </c>
      <c r="J67" s="110">
        <v>23000</v>
      </c>
      <c r="K67" s="104" t="s">
        <v>615</v>
      </c>
      <c r="L67" s="110" t="s">
        <v>459</v>
      </c>
    </row>
    <row r="68" s="87" customFormat="true" ht="74.25" customHeight="true" spans="1:12">
      <c r="A68" s="104">
        <f t="shared" si="12"/>
        <v>56</v>
      </c>
      <c r="B68" s="110" t="s">
        <v>711</v>
      </c>
      <c r="C68" s="123" t="s">
        <v>712</v>
      </c>
      <c r="D68" s="131" t="s">
        <v>63</v>
      </c>
      <c r="E68" s="110" t="s">
        <v>54</v>
      </c>
      <c r="F68" s="108">
        <f t="shared" si="11"/>
        <v>22500</v>
      </c>
      <c r="G68" s="131">
        <v>500</v>
      </c>
      <c r="H68" s="131">
        <v>2000</v>
      </c>
      <c r="I68" s="131">
        <v>5000</v>
      </c>
      <c r="J68" s="131">
        <v>15000</v>
      </c>
      <c r="K68" s="104" t="s">
        <v>615</v>
      </c>
      <c r="L68" s="110" t="s">
        <v>459</v>
      </c>
    </row>
    <row r="69" s="87" customFormat="true" ht="52.5" customHeight="true" spans="1:12">
      <c r="A69" s="104">
        <f t="shared" si="12"/>
        <v>57</v>
      </c>
      <c r="B69" s="110" t="s">
        <v>713</v>
      </c>
      <c r="C69" s="103" t="s">
        <v>714</v>
      </c>
      <c r="D69" s="104" t="s">
        <v>458</v>
      </c>
      <c r="E69" s="108" t="s">
        <v>33</v>
      </c>
      <c r="F69" s="108">
        <f t="shared" si="11"/>
        <v>20000</v>
      </c>
      <c r="G69" s="104">
        <v>1000</v>
      </c>
      <c r="H69" s="104">
        <v>2000</v>
      </c>
      <c r="I69" s="104">
        <v>2000</v>
      </c>
      <c r="J69" s="104">
        <v>15000</v>
      </c>
      <c r="K69" s="137"/>
      <c r="L69" s="110" t="s">
        <v>459</v>
      </c>
    </row>
    <row r="70" s="87" customFormat="true" spans="1:10">
      <c r="A70" s="85"/>
      <c r="B70" s="139"/>
      <c r="C70" s="122"/>
      <c r="D70" s="85"/>
      <c r="E70" s="140"/>
      <c r="G70" s="85"/>
      <c r="H70" s="85"/>
      <c r="I70" s="85"/>
      <c r="J70" s="85"/>
    </row>
    <row r="71" s="87" customFormat="true" spans="1:10">
      <c r="A71" s="85"/>
      <c r="B71" s="139"/>
      <c r="C71" s="122"/>
      <c r="D71" s="85"/>
      <c r="E71" s="140"/>
      <c r="F71" s="85"/>
      <c r="G71" s="85"/>
      <c r="H71" s="85"/>
      <c r="I71" s="85"/>
      <c r="J71" s="85"/>
    </row>
    <row r="72" s="87" customFormat="true" spans="1:10">
      <c r="A72" s="85"/>
      <c r="B72" s="139"/>
      <c r="C72" s="122"/>
      <c r="D72" s="85"/>
      <c r="E72" s="140"/>
      <c r="F72" s="85"/>
      <c r="G72" s="85"/>
      <c r="H72" s="85"/>
      <c r="I72" s="85"/>
      <c r="J72" s="85"/>
    </row>
    <row r="73" s="87" customFormat="true" spans="1:10">
      <c r="A73" s="85"/>
      <c r="B73" s="139"/>
      <c r="C73" s="122"/>
      <c r="D73" s="85"/>
      <c r="E73" s="140"/>
      <c r="F73" s="85"/>
      <c r="G73" s="85"/>
      <c r="H73" s="85"/>
      <c r="I73" s="85"/>
      <c r="J73" s="85"/>
    </row>
    <row r="74" s="87" customFormat="true" spans="1:10">
      <c r="A74" s="85"/>
      <c r="B74" s="139"/>
      <c r="C74" s="122"/>
      <c r="D74" s="85"/>
      <c r="E74" s="140"/>
      <c r="F74" s="85"/>
      <c r="G74" s="85"/>
      <c r="H74" s="85"/>
      <c r="I74" s="85"/>
      <c r="J74" s="85"/>
    </row>
    <row r="75" s="87" customFormat="true" spans="1:10">
      <c r="A75" s="85"/>
      <c r="B75" s="139"/>
      <c r="C75" s="122"/>
      <c r="D75" s="85"/>
      <c r="E75" s="140"/>
      <c r="F75" s="85"/>
      <c r="G75" s="85"/>
      <c r="H75" s="85"/>
      <c r="I75" s="85"/>
      <c r="J75" s="85"/>
    </row>
    <row r="76" s="87" customFormat="true" spans="1:10">
      <c r="A76" s="85"/>
      <c r="B76" s="139"/>
      <c r="C76" s="122"/>
      <c r="D76" s="85"/>
      <c r="E76" s="140"/>
      <c r="F76" s="85"/>
      <c r="G76" s="85"/>
      <c r="H76" s="85"/>
      <c r="I76" s="85"/>
      <c r="J76" s="85"/>
    </row>
    <row r="77" s="87" customFormat="true" spans="1:10">
      <c r="A77" s="85"/>
      <c r="B77" s="139"/>
      <c r="C77" s="122"/>
      <c r="D77" s="85"/>
      <c r="E77" s="140"/>
      <c r="F77" s="85"/>
      <c r="G77" s="85"/>
      <c r="H77" s="85"/>
      <c r="I77" s="85"/>
      <c r="J77" s="85"/>
    </row>
    <row r="78" s="87" customFormat="true" spans="1:10">
      <c r="A78" s="85"/>
      <c r="B78" s="139"/>
      <c r="C78" s="122"/>
      <c r="D78" s="85"/>
      <c r="E78" s="140"/>
      <c r="F78" s="85"/>
      <c r="G78" s="85"/>
      <c r="H78" s="85"/>
      <c r="I78" s="85"/>
      <c r="J78" s="85"/>
    </row>
    <row r="79" s="87" customFormat="true" spans="1:10">
      <c r="A79" s="85"/>
      <c r="B79" s="139"/>
      <c r="C79" s="122"/>
      <c r="D79" s="85"/>
      <c r="E79" s="140"/>
      <c r="F79" s="85"/>
      <c r="G79" s="85"/>
      <c r="H79" s="85"/>
      <c r="I79" s="85"/>
      <c r="J79" s="85"/>
    </row>
    <row r="80" s="87" customFormat="true" spans="1:10">
      <c r="A80" s="85"/>
      <c r="B80" s="139"/>
      <c r="C80" s="122"/>
      <c r="D80" s="85"/>
      <c r="E80" s="140"/>
      <c r="F80" s="85"/>
      <c r="G80" s="85"/>
      <c r="H80" s="85"/>
      <c r="I80" s="85"/>
      <c r="J80" s="85"/>
    </row>
    <row r="81" s="87" customFormat="true" spans="1:10">
      <c r="A81" s="85"/>
      <c r="B81" s="139"/>
      <c r="C81" s="122"/>
      <c r="D81" s="85"/>
      <c r="E81" s="140"/>
      <c r="F81" s="85"/>
      <c r="G81" s="85"/>
      <c r="H81" s="85"/>
      <c r="I81" s="85"/>
      <c r="J81" s="85"/>
    </row>
    <row r="82" s="87" customFormat="true" spans="1:10">
      <c r="A82" s="85"/>
      <c r="B82" s="139"/>
      <c r="C82" s="122"/>
      <c r="D82" s="85"/>
      <c r="E82" s="140"/>
      <c r="F82" s="85"/>
      <c r="G82" s="85"/>
      <c r="H82" s="85"/>
      <c r="I82" s="85"/>
      <c r="J82" s="85"/>
    </row>
    <row r="83" s="87" customFormat="true" spans="1:10">
      <c r="A83" s="85"/>
      <c r="B83" s="139"/>
      <c r="C83" s="122"/>
      <c r="D83" s="85"/>
      <c r="E83" s="140"/>
      <c r="F83" s="85"/>
      <c r="G83" s="85"/>
      <c r="H83" s="85"/>
      <c r="I83" s="85"/>
      <c r="J83" s="85"/>
    </row>
    <row r="84" s="87" customFormat="true" spans="1:10">
      <c r="A84" s="85"/>
      <c r="B84" s="139"/>
      <c r="C84" s="122"/>
      <c r="D84" s="85"/>
      <c r="E84" s="140"/>
      <c r="F84" s="85"/>
      <c r="G84" s="85"/>
      <c r="H84" s="85"/>
      <c r="I84" s="85"/>
      <c r="J84" s="85"/>
    </row>
    <row r="85" s="87" customFormat="true" spans="1:10">
      <c r="A85" s="85"/>
      <c r="B85" s="139"/>
      <c r="C85" s="122"/>
      <c r="D85" s="85"/>
      <c r="E85" s="140"/>
      <c r="F85" s="85"/>
      <c r="G85" s="85"/>
      <c r="H85" s="85"/>
      <c r="I85" s="85"/>
      <c r="J85" s="85"/>
    </row>
    <row r="86" s="87" customFormat="true" spans="1:10">
      <c r="A86" s="85"/>
      <c r="B86" s="139"/>
      <c r="C86" s="122"/>
      <c r="D86" s="85"/>
      <c r="E86" s="140"/>
      <c r="F86" s="85"/>
      <c r="G86" s="85"/>
      <c r="H86" s="85"/>
      <c r="I86" s="85"/>
      <c r="J86" s="85"/>
    </row>
    <row r="87" s="87" customFormat="true" spans="1:10">
      <c r="A87" s="85"/>
      <c r="B87" s="139"/>
      <c r="C87" s="122"/>
      <c r="D87" s="85"/>
      <c r="E87" s="140"/>
      <c r="F87" s="85"/>
      <c r="G87" s="85"/>
      <c r="H87" s="85"/>
      <c r="I87" s="85"/>
      <c r="J87" s="85"/>
    </row>
    <row r="88" s="87" customFormat="true" spans="1:10">
      <c r="A88" s="85"/>
      <c r="B88" s="139"/>
      <c r="C88" s="122"/>
      <c r="D88" s="85"/>
      <c r="E88" s="140"/>
      <c r="F88" s="85"/>
      <c r="G88" s="85"/>
      <c r="H88" s="85"/>
      <c r="I88" s="85"/>
      <c r="J88" s="85"/>
    </row>
  </sheetData>
  <mergeCells count="18">
    <mergeCell ref="A1:L1"/>
    <mergeCell ref="A4:B4"/>
    <mergeCell ref="A5:C5"/>
    <mergeCell ref="A23:C23"/>
    <mergeCell ref="A38:C38"/>
    <mergeCell ref="A45:C45"/>
    <mergeCell ref="A50:C50"/>
    <mergeCell ref="A54:C54"/>
    <mergeCell ref="A59:C59"/>
    <mergeCell ref="A62:C62"/>
    <mergeCell ref="A2:A3"/>
    <mergeCell ref="B2:B3"/>
    <mergeCell ref="C2:C3"/>
    <mergeCell ref="D2:D3"/>
    <mergeCell ref="E2:E3"/>
    <mergeCell ref="F2:F3"/>
    <mergeCell ref="K2:K3"/>
    <mergeCell ref="L2:L3"/>
  </mergeCells>
  <pageMargins left="0.700694444444445" right="0.55" top="0.786805555555556" bottom="0.432638888888889" header="0.297916666666667" footer="0.297916666666667"/>
  <pageSetup paperSize="8"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96"/>
  <sheetViews>
    <sheetView workbookViewId="0">
      <selection activeCell="C6" sqref="C6"/>
    </sheetView>
  </sheetViews>
  <sheetFormatPr defaultColWidth="9" defaultRowHeight="13.5"/>
  <cols>
    <col min="1" max="1" width="7" style="7" customWidth="true"/>
    <col min="2" max="2" width="17.875" style="8" customWidth="true"/>
    <col min="3" max="3" width="46" style="8" customWidth="true"/>
    <col min="4" max="4" width="13.25" style="7" customWidth="true"/>
    <col min="5" max="5" width="10.5" style="9" customWidth="true"/>
    <col min="6" max="6" width="11.875" style="7" customWidth="true"/>
    <col min="7" max="7" width="10.625" style="7" customWidth="true"/>
    <col min="8" max="8" width="11.5" style="7" customWidth="true"/>
    <col min="9" max="10" width="8.375" style="7" customWidth="true"/>
    <col min="11" max="11" width="8.875" style="7" customWidth="true"/>
    <col min="12" max="12" width="8.625" style="7" customWidth="true"/>
    <col min="13" max="13" width="18" style="9" customWidth="true"/>
    <col min="14" max="14" width="13.625" style="9" customWidth="true"/>
    <col min="15" max="16384" width="9" style="9"/>
  </cols>
  <sheetData>
    <row r="1" ht="30.75" customHeight="true" spans="1:14">
      <c r="A1" s="10" t="s">
        <v>0</v>
      </c>
      <c r="B1" s="11"/>
      <c r="C1" s="11"/>
      <c r="D1" s="11"/>
      <c r="E1" s="11"/>
      <c r="F1" s="11"/>
      <c r="G1" s="11"/>
      <c r="H1" s="11"/>
      <c r="I1" s="11"/>
      <c r="J1" s="11"/>
      <c r="K1" s="11"/>
      <c r="L1" s="11"/>
      <c r="M1" s="11"/>
      <c r="N1" s="11"/>
    </row>
    <row r="2" s="1" customFormat="true" ht="24" customHeight="true" spans="1:14">
      <c r="A2" s="12" t="s">
        <v>1</v>
      </c>
      <c r="B2" s="13" t="s">
        <v>2</v>
      </c>
      <c r="C2" s="13" t="s">
        <v>3</v>
      </c>
      <c r="D2" s="14" t="s">
        <v>4</v>
      </c>
      <c r="E2" s="14" t="s">
        <v>5</v>
      </c>
      <c r="F2" s="14" t="s">
        <v>6</v>
      </c>
      <c r="G2" s="14"/>
      <c r="H2" s="14"/>
      <c r="I2" s="14"/>
      <c r="J2" s="14"/>
      <c r="K2" s="14"/>
      <c r="L2" s="14"/>
      <c r="M2" s="13" t="s">
        <v>7</v>
      </c>
      <c r="N2" s="63" t="s">
        <v>454</v>
      </c>
    </row>
    <row r="3" s="1" customFormat="true" ht="54.95" customHeight="true" spans="1:14">
      <c r="A3" s="15"/>
      <c r="B3" s="13"/>
      <c r="C3" s="13"/>
      <c r="D3" s="14"/>
      <c r="E3" s="14"/>
      <c r="F3" s="13" t="s">
        <v>8</v>
      </c>
      <c r="G3" s="13" t="s">
        <v>9</v>
      </c>
      <c r="H3" s="13" t="s">
        <v>375</v>
      </c>
      <c r="I3" s="13" t="s">
        <v>11</v>
      </c>
      <c r="J3" s="13" t="s">
        <v>12</v>
      </c>
      <c r="K3" s="13" t="s">
        <v>13</v>
      </c>
      <c r="L3" s="13" t="s">
        <v>14</v>
      </c>
      <c r="M3" s="13"/>
      <c r="N3" s="64"/>
    </row>
    <row r="4" s="1" customFormat="true" ht="24.75" customHeight="true" spans="1:14">
      <c r="A4" s="16"/>
      <c r="B4" s="17"/>
      <c r="C4" s="18"/>
      <c r="D4" s="19"/>
      <c r="E4" s="19"/>
      <c r="F4" s="50">
        <f t="shared" ref="F4:L4" si="0">F5+F33+F43+F58+F36+F63+F67+F72+F77+F85+F89</f>
        <v>1906850</v>
      </c>
      <c r="G4" s="50">
        <f t="shared" si="0"/>
        <v>396251</v>
      </c>
      <c r="H4" s="50">
        <f t="shared" si="0"/>
        <v>469170</v>
      </c>
      <c r="I4" s="50">
        <f t="shared" si="0"/>
        <v>98185</v>
      </c>
      <c r="J4" s="50">
        <f t="shared" si="0"/>
        <v>24000</v>
      </c>
      <c r="K4" s="50">
        <f t="shared" si="0"/>
        <v>364908</v>
      </c>
      <c r="L4" s="50">
        <f t="shared" si="0"/>
        <v>554336</v>
      </c>
      <c r="M4" s="18"/>
      <c r="N4" s="18"/>
    </row>
    <row r="5" s="2" customFormat="true" ht="30" customHeight="true" spans="1:14">
      <c r="A5" s="20" t="s">
        <v>376</v>
      </c>
      <c r="B5" s="21"/>
      <c r="C5" s="22"/>
      <c r="D5" s="14"/>
      <c r="E5" s="51"/>
      <c r="F5" s="14">
        <f t="shared" ref="F5:L5" si="1">SUM(F6:F32)</f>
        <v>551838</v>
      </c>
      <c r="G5" s="14">
        <f t="shared" si="1"/>
        <v>68100</v>
      </c>
      <c r="H5" s="14">
        <f t="shared" si="1"/>
        <v>75800</v>
      </c>
      <c r="I5" s="14">
        <f t="shared" si="1"/>
        <v>20300</v>
      </c>
      <c r="J5" s="14">
        <f t="shared" si="1"/>
        <v>12000</v>
      </c>
      <c r="K5" s="14">
        <f t="shared" si="1"/>
        <v>211838</v>
      </c>
      <c r="L5" s="14">
        <f t="shared" si="1"/>
        <v>163800</v>
      </c>
      <c r="M5" s="51"/>
      <c r="N5" s="65"/>
    </row>
    <row r="6" ht="52.5" customHeight="true" spans="1:14">
      <c r="A6" s="19">
        <v>1</v>
      </c>
      <c r="B6" s="23" t="s">
        <v>715</v>
      </c>
      <c r="C6" s="23" t="s">
        <v>39</v>
      </c>
      <c r="D6" s="24" t="s">
        <v>40</v>
      </c>
      <c r="E6" s="24" t="s">
        <v>33</v>
      </c>
      <c r="F6" s="24">
        <v>5000</v>
      </c>
      <c r="G6" s="24">
        <v>1000</v>
      </c>
      <c r="H6" s="24">
        <v>2000</v>
      </c>
      <c r="I6" s="24">
        <v>500</v>
      </c>
      <c r="J6" s="24"/>
      <c r="K6" s="24">
        <v>1200</v>
      </c>
      <c r="L6" s="24">
        <v>300</v>
      </c>
      <c r="M6" s="23" t="s">
        <v>37</v>
      </c>
      <c r="N6" s="18" t="s">
        <v>459</v>
      </c>
    </row>
    <row r="7" ht="52.5" customHeight="true" spans="1:14">
      <c r="A7" s="19">
        <f t="shared" ref="A7:A32" si="2">A6+1</f>
        <v>2</v>
      </c>
      <c r="B7" s="23" t="s">
        <v>178</v>
      </c>
      <c r="C7" s="23" t="s">
        <v>179</v>
      </c>
      <c r="D7" s="24" t="s">
        <v>36</v>
      </c>
      <c r="E7" s="24" t="s">
        <v>33</v>
      </c>
      <c r="F7" s="24">
        <v>5000</v>
      </c>
      <c r="G7" s="24">
        <v>1000</v>
      </c>
      <c r="H7" s="24">
        <v>1500</v>
      </c>
      <c r="I7" s="24"/>
      <c r="J7" s="24"/>
      <c r="K7" s="24">
        <v>2000</v>
      </c>
      <c r="L7" s="24">
        <v>500</v>
      </c>
      <c r="M7" s="23" t="s">
        <v>37</v>
      </c>
      <c r="N7" s="18" t="s">
        <v>459</v>
      </c>
    </row>
    <row r="8" ht="52.5" customHeight="true" spans="1:14">
      <c r="A8" s="19">
        <f t="shared" si="2"/>
        <v>3</v>
      </c>
      <c r="B8" s="23" t="s">
        <v>41</v>
      </c>
      <c r="C8" s="23" t="s">
        <v>716</v>
      </c>
      <c r="D8" s="24" t="s">
        <v>43</v>
      </c>
      <c r="E8" s="24" t="s">
        <v>33</v>
      </c>
      <c r="F8" s="24">
        <v>20000</v>
      </c>
      <c r="G8" s="24">
        <v>2000</v>
      </c>
      <c r="H8" s="24">
        <v>3000</v>
      </c>
      <c r="I8" s="24">
        <v>1000</v>
      </c>
      <c r="J8" s="24">
        <v>2000</v>
      </c>
      <c r="K8" s="24">
        <v>8000</v>
      </c>
      <c r="L8" s="24">
        <v>4000</v>
      </c>
      <c r="M8" s="23" t="s">
        <v>44</v>
      </c>
      <c r="N8" s="18" t="s">
        <v>459</v>
      </c>
    </row>
    <row r="9" ht="52.5" customHeight="true" spans="1:14">
      <c r="A9" s="19">
        <f t="shared" si="2"/>
        <v>4</v>
      </c>
      <c r="B9" s="23" t="s">
        <v>377</v>
      </c>
      <c r="C9" s="23" t="s">
        <v>462</v>
      </c>
      <c r="D9" s="24" t="s">
        <v>47</v>
      </c>
      <c r="E9" s="24" t="s">
        <v>33</v>
      </c>
      <c r="F9" s="24">
        <v>10000</v>
      </c>
      <c r="G9" s="24">
        <v>2000</v>
      </c>
      <c r="H9" s="24">
        <v>1000</v>
      </c>
      <c r="I9" s="24"/>
      <c r="J9" s="24">
        <v>1000</v>
      </c>
      <c r="K9" s="24">
        <v>5000</v>
      </c>
      <c r="L9" s="24">
        <v>1000</v>
      </c>
      <c r="M9" s="23" t="s">
        <v>48</v>
      </c>
      <c r="N9" s="18" t="s">
        <v>459</v>
      </c>
    </row>
    <row r="10" ht="52.5" customHeight="true" spans="1:14">
      <c r="A10" s="19">
        <f t="shared" si="2"/>
        <v>5</v>
      </c>
      <c r="B10" s="23" t="s">
        <v>49</v>
      </c>
      <c r="C10" s="23" t="s">
        <v>463</v>
      </c>
      <c r="D10" s="24" t="s">
        <v>43</v>
      </c>
      <c r="E10" s="24" t="s">
        <v>33</v>
      </c>
      <c r="F10" s="24">
        <v>40000</v>
      </c>
      <c r="G10" s="24">
        <v>5000</v>
      </c>
      <c r="H10" s="24">
        <v>5000</v>
      </c>
      <c r="I10" s="24"/>
      <c r="J10" s="24">
        <v>3000</v>
      </c>
      <c r="K10" s="24">
        <v>20000</v>
      </c>
      <c r="L10" s="24">
        <v>7000</v>
      </c>
      <c r="M10" s="23" t="s">
        <v>44</v>
      </c>
      <c r="N10" s="18" t="s">
        <v>459</v>
      </c>
    </row>
    <row r="11" ht="52.5" customHeight="true" spans="1:14">
      <c r="A11" s="19">
        <f t="shared" si="2"/>
        <v>6</v>
      </c>
      <c r="B11" s="25" t="s">
        <v>464</v>
      </c>
      <c r="C11" s="26" t="s">
        <v>465</v>
      </c>
      <c r="D11" s="18" t="s">
        <v>53</v>
      </c>
      <c r="E11" s="17" t="s">
        <v>54</v>
      </c>
      <c r="F11" s="17">
        <v>25000</v>
      </c>
      <c r="G11" s="17"/>
      <c r="H11" s="17"/>
      <c r="I11" s="17"/>
      <c r="J11" s="17"/>
      <c r="K11" s="17">
        <v>20000</v>
      </c>
      <c r="L11" s="17">
        <v>5000</v>
      </c>
      <c r="M11" s="53" t="s">
        <v>466</v>
      </c>
      <c r="N11" s="18" t="s">
        <v>459</v>
      </c>
    </row>
    <row r="12" ht="52.5" customHeight="true" spans="1:14">
      <c r="A12" s="19">
        <f t="shared" si="2"/>
        <v>7</v>
      </c>
      <c r="B12" s="27" t="s">
        <v>378</v>
      </c>
      <c r="C12" s="23" t="s">
        <v>469</v>
      </c>
      <c r="D12" s="24" t="s">
        <v>60</v>
      </c>
      <c r="E12" s="24" t="s">
        <v>33</v>
      </c>
      <c r="F12" s="24">
        <v>50000</v>
      </c>
      <c r="G12" s="24">
        <v>2000</v>
      </c>
      <c r="H12" s="24">
        <v>3000</v>
      </c>
      <c r="I12" s="24">
        <v>3000</v>
      </c>
      <c r="J12" s="24">
        <v>5000</v>
      </c>
      <c r="K12" s="24">
        <v>22000</v>
      </c>
      <c r="L12" s="24">
        <v>15000</v>
      </c>
      <c r="M12" s="23" t="s">
        <v>44</v>
      </c>
      <c r="N12" s="18" t="s">
        <v>459</v>
      </c>
    </row>
    <row r="13" ht="52.5" customHeight="true" spans="1:14">
      <c r="A13" s="19">
        <f t="shared" si="2"/>
        <v>8</v>
      </c>
      <c r="B13" s="23" t="s">
        <v>61</v>
      </c>
      <c r="C13" s="23" t="s">
        <v>62</v>
      </c>
      <c r="D13" s="24" t="s">
        <v>63</v>
      </c>
      <c r="E13" s="24" t="s">
        <v>33</v>
      </c>
      <c r="F13" s="24">
        <v>2000</v>
      </c>
      <c r="G13" s="24">
        <v>500</v>
      </c>
      <c r="H13" s="24">
        <v>700</v>
      </c>
      <c r="I13" s="24"/>
      <c r="J13" s="24"/>
      <c r="K13" s="24">
        <v>800</v>
      </c>
      <c r="L13" s="24"/>
      <c r="M13" s="23" t="s">
        <v>37</v>
      </c>
      <c r="N13" s="18" t="s">
        <v>459</v>
      </c>
    </row>
    <row r="14" ht="52.5" customHeight="true" spans="1:14">
      <c r="A14" s="19">
        <f t="shared" si="2"/>
        <v>9</v>
      </c>
      <c r="B14" s="23" t="s">
        <v>175</v>
      </c>
      <c r="C14" s="23" t="s">
        <v>176</v>
      </c>
      <c r="D14" s="24" t="s">
        <v>177</v>
      </c>
      <c r="E14" s="24" t="s">
        <v>33</v>
      </c>
      <c r="F14" s="24">
        <v>1500</v>
      </c>
      <c r="G14" s="24">
        <v>100</v>
      </c>
      <c r="H14" s="24">
        <v>100</v>
      </c>
      <c r="I14" s="24">
        <v>300</v>
      </c>
      <c r="J14" s="24"/>
      <c r="K14" s="24">
        <v>1000</v>
      </c>
      <c r="L14" s="24"/>
      <c r="M14" s="23" t="s">
        <v>48</v>
      </c>
      <c r="N14" s="18" t="s">
        <v>459</v>
      </c>
    </row>
    <row r="15" ht="52.5" customHeight="true" spans="1:14">
      <c r="A15" s="19">
        <f t="shared" si="2"/>
        <v>10</v>
      </c>
      <c r="B15" s="23" t="s">
        <v>25</v>
      </c>
      <c r="C15" s="23" t="s">
        <v>26</v>
      </c>
      <c r="D15" s="24" t="s">
        <v>27</v>
      </c>
      <c r="E15" s="24" t="s">
        <v>28</v>
      </c>
      <c r="F15" s="24">
        <v>60000</v>
      </c>
      <c r="G15" s="24"/>
      <c r="H15" s="24"/>
      <c r="I15" s="24"/>
      <c r="J15" s="24"/>
      <c r="K15" s="24"/>
      <c r="L15" s="24">
        <v>60000</v>
      </c>
      <c r="M15" s="23" t="s">
        <v>492</v>
      </c>
      <c r="N15" s="18" t="s">
        <v>459</v>
      </c>
    </row>
    <row r="16" ht="186" customHeight="true" spans="1:14">
      <c r="A16" s="19">
        <f t="shared" si="2"/>
        <v>11</v>
      </c>
      <c r="B16" s="28" t="s">
        <v>493</v>
      </c>
      <c r="C16" s="28" t="s">
        <v>717</v>
      </c>
      <c r="D16" s="24"/>
      <c r="E16" s="52" t="s">
        <v>332</v>
      </c>
      <c r="F16" s="24">
        <v>45000</v>
      </c>
      <c r="G16" s="24"/>
      <c r="H16" s="24"/>
      <c r="I16" s="24"/>
      <c r="J16" s="24"/>
      <c r="K16" s="24"/>
      <c r="L16" s="24">
        <v>45000</v>
      </c>
      <c r="M16" s="23" t="s">
        <v>496</v>
      </c>
      <c r="N16" s="18" t="s">
        <v>459</v>
      </c>
    </row>
    <row r="17" ht="52.5" customHeight="true" spans="1:14">
      <c r="A17" s="19">
        <f t="shared" si="2"/>
        <v>12</v>
      </c>
      <c r="B17" s="29" t="s">
        <v>379</v>
      </c>
      <c r="C17" s="23" t="s">
        <v>718</v>
      </c>
      <c r="D17" s="24" t="s">
        <v>719</v>
      </c>
      <c r="E17" s="53" t="s">
        <v>33</v>
      </c>
      <c r="F17" s="19">
        <v>15000</v>
      </c>
      <c r="G17" s="19">
        <v>5000</v>
      </c>
      <c r="H17" s="19">
        <v>2000</v>
      </c>
      <c r="I17" s="19">
        <v>3000</v>
      </c>
      <c r="J17" s="19"/>
      <c r="K17" s="19">
        <v>5000</v>
      </c>
      <c r="L17" s="19"/>
      <c r="M17" s="66" t="s">
        <v>473</v>
      </c>
      <c r="N17" s="18" t="s">
        <v>459</v>
      </c>
    </row>
    <row r="18" ht="52.5" customHeight="true" spans="1:14">
      <c r="A18" s="19">
        <f t="shared" si="2"/>
        <v>13</v>
      </c>
      <c r="B18" s="29" t="s">
        <v>88</v>
      </c>
      <c r="C18" s="23" t="s">
        <v>720</v>
      </c>
      <c r="D18" s="24" t="s">
        <v>721</v>
      </c>
      <c r="E18" s="53" t="s">
        <v>91</v>
      </c>
      <c r="F18" s="19">
        <v>4000</v>
      </c>
      <c r="G18" s="19">
        <v>2000</v>
      </c>
      <c r="H18" s="19"/>
      <c r="I18" s="19">
        <v>1000</v>
      </c>
      <c r="J18" s="19"/>
      <c r="K18" s="19">
        <v>1000</v>
      </c>
      <c r="L18" s="19"/>
      <c r="M18" s="67"/>
      <c r="N18" s="18" t="s">
        <v>459</v>
      </c>
    </row>
    <row r="19" s="1" customFormat="true" ht="52.5" customHeight="true" spans="1:14">
      <c r="A19" s="19">
        <f t="shared" si="2"/>
        <v>14</v>
      </c>
      <c r="B19" s="30" t="s">
        <v>88</v>
      </c>
      <c r="C19" s="30" t="s">
        <v>89</v>
      </c>
      <c r="D19" s="31" t="s">
        <v>90</v>
      </c>
      <c r="E19" s="53" t="s">
        <v>91</v>
      </c>
      <c r="F19" s="24">
        <v>4000</v>
      </c>
      <c r="G19" s="24">
        <v>2000</v>
      </c>
      <c r="H19" s="24">
        <v>0</v>
      </c>
      <c r="I19" s="24">
        <v>1000</v>
      </c>
      <c r="J19" s="24">
        <v>0</v>
      </c>
      <c r="K19" s="24">
        <v>1000</v>
      </c>
      <c r="L19" s="24">
        <v>0</v>
      </c>
      <c r="M19" s="31"/>
      <c r="N19" s="18" t="s">
        <v>459</v>
      </c>
    </row>
    <row r="20" s="1" customFormat="true" ht="52.5" customHeight="true" spans="1:14">
      <c r="A20" s="19">
        <f t="shared" si="2"/>
        <v>15</v>
      </c>
      <c r="B20" s="30" t="s">
        <v>372</v>
      </c>
      <c r="C20" s="30" t="s">
        <v>474</v>
      </c>
      <c r="D20" s="31" t="s">
        <v>374</v>
      </c>
      <c r="E20" s="47" t="s">
        <v>33</v>
      </c>
      <c r="F20" s="46">
        <v>2500</v>
      </c>
      <c r="G20" s="54">
        <v>0</v>
      </c>
      <c r="H20" s="46">
        <v>0</v>
      </c>
      <c r="I20" s="46">
        <v>2500</v>
      </c>
      <c r="J20" s="7">
        <v>0</v>
      </c>
      <c r="K20" s="46">
        <v>0</v>
      </c>
      <c r="L20" s="46">
        <v>0</v>
      </c>
      <c r="M20" s="31"/>
      <c r="N20" s="18" t="s">
        <v>459</v>
      </c>
    </row>
    <row r="21" ht="52.5" customHeight="true" spans="1:14">
      <c r="A21" s="19">
        <f t="shared" si="2"/>
        <v>16</v>
      </c>
      <c r="B21" s="23" t="s">
        <v>30</v>
      </c>
      <c r="C21" s="23" t="s">
        <v>31</v>
      </c>
      <c r="D21" s="24" t="s">
        <v>32</v>
      </c>
      <c r="E21" s="24" t="s">
        <v>33</v>
      </c>
      <c r="F21" s="24">
        <v>40000</v>
      </c>
      <c r="G21" s="24">
        <v>8000</v>
      </c>
      <c r="H21" s="24">
        <v>10000</v>
      </c>
      <c r="I21" s="24">
        <v>3000</v>
      </c>
      <c r="J21" s="24"/>
      <c r="K21" s="24">
        <v>15000</v>
      </c>
      <c r="L21" s="24">
        <v>4000</v>
      </c>
      <c r="M21" s="23"/>
      <c r="N21" s="18" t="s">
        <v>459</v>
      </c>
    </row>
    <row r="22" ht="52.5" customHeight="true" spans="1:14">
      <c r="A22" s="19">
        <f t="shared" si="2"/>
        <v>17</v>
      </c>
      <c r="B22" s="23" t="s">
        <v>64</v>
      </c>
      <c r="C22" s="23" t="s">
        <v>65</v>
      </c>
      <c r="D22" s="24" t="s">
        <v>32</v>
      </c>
      <c r="E22" s="24" t="s">
        <v>33</v>
      </c>
      <c r="F22" s="24">
        <v>28000</v>
      </c>
      <c r="G22" s="24">
        <v>5000</v>
      </c>
      <c r="H22" s="24">
        <v>8000</v>
      </c>
      <c r="I22" s="24"/>
      <c r="J22" s="24"/>
      <c r="K22" s="24">
        <v>12000</v>
      </c>
      <c r="L22" s="24">
        <v>3000</v>
      </c>
      <c r="M22" s="23" t="s">
        <v>66</v>
      </c>
      <c r="N22" s="18" t="s">
        <v>459</v>
      </c>
    </row>
    <row r="23" ht="52.5" customHeight="true" spans="1:14">
      <c r="A23" s="19">
        <f t="shared" si="2"/>
        <v>18</v>
      </c>
      <c r="B23" s="23" t="s">
        <v>381</v>
      </c>
      <c r="C23" s="23" t="s">
        <v>722</v>
      </c>
      <c r="D23" s="24" t="s">
        <v>32</v>
      </c>
      <c r="E23" s="24" t="s">
        <v>33</v>
      </c>
      <c r="F23" s="24">
        <v>30000</v>
      </c>
      <c r="G23" s="24">
        <v>5000</v>
      </c>
      <c r="H23" s="24">
        <v>7000</v>
      </c>
      <c r="I23" s="24">
        <v>1000</v>
      </c>
      <c r="J23" s="24"/>
      <c r="K23" s="24">
        <v>12000</v>
      </c>
      <c r="L23" s="24">
        <v>5000</v>
      </c>
      <c r="M23" s="23"/>
      <c r="N23" s="18" t="s">
        <v>459</v>
      </c>
    </row>
    <row r="24" ht="52.5" customHeight="true" spans="1:14">
      <c r="A24" s="19">
        <f t="shared" si="2"/>
        <v>19</v>
      </c>
      <c r="B24" s="23" t="s">
        <v>382</v>
      </c>
      <c r="C24" s="23" t="s">
        <v>70</v>
      </c>
      <c r="D24" s="24" t="s">
        <v>40</v>
      </c>
      <c r="E24" s="24" t="s">
        <v>33</v>
      </c>
      <c r="F24" s="24">
        <v>5000</v>
      </c>
      <c r="G24" s="24">
        <v>1000</v>
      </c>
      <c r="H24" s="24">
        <v>2000</v>
      </c>
      <c r="I24" s="24"/>
      <c r="J24" s="24"/>
      <c r="K24" s="24">
        <v>2000</v>
      </c>
      <c r="L24" s="24"/>
      <c r="M24" s="23" t="s">
        <v>37</v>
      </c>
      <c r="N24" s="18" t="s">
        <v>459</v>
      </c>
    </row>
    <row r="25" ht="96.75" customHeight="true" spans="1:14">
      <c r="A25" s="19">
        <f t="shared" si="2"/>
        <v>20</v>
      </c>
      <c r="B25" s="29" t="s">
        <v>71</v>
      </c>
      <c r="C25" s="25" t="s">
        <v>723</v>
      </c>
      <c r="D25" s="18" t="s">
        <v>53</v>
      </c>
      <c r="E25" s="18" t="s">
        <v>33</v>
      </c>
      <c r="F25" s="17">
        <v>50000</v>
      </c>
      <c r="G25" s="17"/>
      <c r="H25" s="17"/>
      <c r="I25" s="17"/>
      <c r="J25" s="17"/>
      <c r="K25" s="17">
        <v>50000</v>
      </c>
      <c r="L25" s="17"/>
      <c r="M25" s="67"/>
      <c r="N25" s="18" t="s">
        <v>459</v>
      </c>
    </row>
    <row r="26" ht="131.25" customHeight="true" spans="1:14">
      <c r="A26" s="19">
        <f t="shared" si="2"/>
        <v>21</v>
      </c>
      <c r="B26" s="29" t="s">
        <v>73</v>
      </c>
      <c r="C26" s="25" t="s">
        <v>477</v>
      </c>
      <c r="D26" s="32" t="s">
        <v>478</v>
      </c>
      <c r="E26" s="18" t="s">
        <v>24</v>
      </c>
      <c r="F26" s="17">
        <v>5838</v>
      </c>
      <c r="G26" s="17">
        <v>1500</v>
      </c>
      <c r="H26" s="17">
        <v>1000</v>
      </c>
      <c r="I26" s="17">
        <v>1000</v>
      </c>
      <c r="J26" s="17">
        <v>1000</v>
      </c>
      <c r="K26" s="17">
        <v>1338</v>
      </c>
      <c r="L26" s="17"/>
      <c r="M26" s="66" t="s">
        <v>479</v>
      </c>
      <c r="N26" s="18" t="s">
        <v>459</v>
      </c>
    </row>
    <row r="27" ht="52.5" customHeight="true" spans="1:14">
      <c r="A27" s="19">
        <f t="shared" si="2"/>
        <v>22</v>
      </c>
      <c r="B27" s="23" t="s">
        <v>75</v>
      </c>
      <c r="C27" s="23" t="s">
        <v>480</v>
      </c>
      <c r="D27" s="24" t="s">
        <v>32</v>
      </c>
      <c r="E27" s="24" t="s">
        <v>33</v>
      </c>
      <c r="F27" s="24">
        <v>6000</v>
      </c>
      <c r="G27" s="24">
        <v>1000</v>
      </c>
      <c r="H27" s="24">
        <v>1500</v>
      </c>
      <c r="I27" s="24"/>
      <c r="J27" s="24"/>
      <c r="K27" s="24">
        <v>3000</v>
      </c>
      <c r="L27" s="24">
        <v>500</v>
      </c>
      <c r="M27" s="23"/>
      <c r="N27" s="18" t="s">
        <v>459</v>
      </c>
    </row>
    <row r="28" ht="52.5" customHeight="true" spans="1:14">
      <c r="A28" s="19">
        <f t="shared" si="2"/>
        <v>23</v>
      </c>
      <c r="B28" s="23" t="s">
        <v>79</v>
      </c>
      <c r="C28" s="23" t="s">
        <v>80</v>
      </c>
      <c r="D28" s="24" t="s">
        <v>32</v>
      </c>
      <c r="E28" s="24" t="s">
        <v>33</v>
      </c>
      <c r="F28" s="24">
        <v>35000</v>
      </c>
      <c r="G28" s="24">
        <v>9000</v>
      </c>
      <c r="H28" s="24">
        <v>10000</v>
      </c>
      <c r="I28" s="24">
        <v>2000</v>
      </c>
      <c r="J28" s="24"/>
      <c r="K28" s="24">
        <v>8000</v>
      </c>
      <c r="L28" s="24">
        <v>6000</v>
      </c>
      <c r="M28" s="23"/>
      <c r="N28" s="18" t="s">
        <v>459</v>
      </c>
    </row>
    <row r="29" ht="52.5" customHeight="true" spans="1:14">
      <c r="A29" s="19">
        <f t="shared" si="2"/>
        <v>24</v>
      </c>
      <c r="B29" s="23" t="s">
        <v>383</v>
      </c>
      <c r="C29" s="23" t="s">
        <v>82</v>
      </c>
      <c r="D29" s="24" t="s">
        <v>83</v>
      </c>
      <c r="E29" s="24" t="s">
        <v>33</v>
      </c>
      <c r="F29" s="24">
        <v>25000</v>
      </c>
      <c r="G29" s="24">
        <v>7000</v>
      </c>
      <c r="H29" s="24">
        <v>8000</v>
      </c>
      <c r="I29" s="24"/>
      <c r="J29" s="24"/>
      <c r="K29" s="24">
        <v>8000</v>
      </c>
      <c r="L29" s="24">
        <v>2000</v>
      </c>
      <c r="M29" s="23" t="s">
        <v>37</v>
      </c>
      <c r="N29" s="18" t="s">
        <v>459</v>
      </c>
    </row>
    <row r="30" ht="52.5" customHeight="true" spans="1:14">
      <c r="A30" s="19">
        <f t="shared" si="2"/>
        <v>25</v>
      </c>
      <c r="B30" s="23" t="s">
        <v>84</v>
      </c>
      <c r="C30" s="23" t="s">
        <v>85</v>
      </c>
      <c r="D30" s="24" t="s">
        <v>40</v>
      </c>
      <c r="E30" s="24" t="s">
        <v>33</v>
      </c>
      <c r="F30" s="24">
        <v>8000</v>
      </c>
      <c r="G30" s="24">
        <v>2000</v>
      </c>
      <c r="H30" s="24">
        <v>2500</v>
      </c>
      <c r="I30" s="24">
        <v>500</v>
      </c>
      <c r="J30" s="24"/>
      <c r="K30" s="24">
        <v>2500</v>
      </c>
      <c r="L30" s="24">
        <v>500</v>
      </c>
      <c r="M30" s="23" t="s">
        <v>37</v>
      </c>
      <c r="N30" s="18" t="s">
        <v>459</v>
      </c>
    </row>
    <row r="31" ht="52.5" customHeight="true" spans="1:14">
      <c r="A31" s="19">
        <f t="shared" si="2"/>
        <v>26</v>
      </c>
      <c r="B31" s="23" t="s">
        <v>483</v>
      </c>
      <c r="C31" s="23" t="s">
        <v>78</v>
      </c>
      <c r="D31" s="24" t="s">
        <v>32</v>
      </c>
      <c r="E31" s="24" t="s">
        <v>33</v>
      </c>
      <c r="F31" s="24">
        <v>5000</v>
      </c>
      <c r="G31" s="24">
        <v>1000</v>
      </c>
      <c r="H31" s="24">
        <v>1500</v>
      </c>
      <c r="I31" s="24">
        <v>500</v>
      </c>
      <c r="J31" s="24"/>
      <c r="K31" s="24">
        <v>1000</v>
      </c>
      <c r="L31" s="24">
        <v>1000</v>
      </c>
      <c r="M31" s="23"/>
      <c r="N31" s="18" t="s">
        <v>459</v>
      </c>
    </row>
    <row r="32" ht="60" customHeight="true" spans="1:14">
      <c r="A32" s="19">
        <f t="shared" si="2"/>
        <v>27</v>
      </c>
      <c r="B32" s="23" t="s">
        <v>124</v>
      </c>
      <c r="C32" s="23" t="s">
        <v>125</v>
      </c>
      <c r="D32" s="24" t="s">
        <v>32</v>
      </c>
      <c r="E32" s="24" t="s">
        <v>33</v>
      </c>
      <c r="F32" s="24">
        <v>25000</v>
      </c>
      <c r="G32" s="24">
        <v>5000</v>
      </c>
      <c r="H32" s="24">
        <v>6000</v>
      </c>
      <c r="I32" s="24"/>
      <c r="J32" s="24"/>
      <c r="K32" s="24">
        <v>10000</v>
      </c>
      <c r="L32" s="24">
        <v>4000</v>
      </c>
      <c r="M32" s="23" t="s">
        <v>126</v>
      </c>
      <c r="N32" s="18" t="s">
        <v>459</v>
      </c>
    </row>
    <row r="33" s="2" customFormat="true" ht="52.5" customHeight="true" spans="1:14">
      <c r="A33" s="20" t="s">
        <v>385</v>
      </c>
      <c r="B33" s="21"/>
      <c r="C33" s="22"/>
      <c r="D33" s="33"/>
      <c r="E33" s="55"/>
      <c r="F33" s="55">
        <f t="shared" ref="F33:L33" si="3">SUM(F34:F35)</f>
        <v>90000</v>
      </c>
      <c r="G33" s="55">
        <f t="shared" si="3"/>
        <v>0</v>
      </c>
      <c r="H33" s="55">
        <f t="shared" si="3"/>
        <v>0</v>
      </c>
      <c r="I33" s="55">
        <f t="shared" si="3"/>
        <v>0</v>
      </c>
      <c r="J33" s="55">
        <f t="shared" si="3"/>
        <v>0</v>
      </c>
      <c r="K33" s="55">
        <f t="shared" si="3"/>
        <v>0</v>
      </c>
      <c r="L33" s="55">
        <f t="shared" si="3"/>
        <v>90000</v>
      </c>
      <c r="M33" s="68"/>
      <c r="N33" s="33"/>
    </row>
    <row r="34" ht="52.5" customHeight="true" spans="1:14">
      <c r="A34" s="19">
        <f>A32+1</f>
        <v>28</v>
      </c>
      <c r="B34" s="23" t="s">
        <v>386</v>
      </c>
      <c r="C34" s="23" t="s">
        <v>96</v>
      </c>
      <c r="D34" s="24" t="s">
        <v>32</v>
      </c>
      <c r="E34" s="24" t="s">
        <v>33</v>
      </c>
      <c r="F34" s="24">
        <v>60000</v>
      </c>
      <c r="G34" s="24"/>
      <c r="H34" s="24"/>
      <c r="I34" s="24"/>
      <c r="J34" s="24"/>
      <c r="K34" s="24"/>
      <c r="L34" s="24">
        <v>60000</v>
      </c>
      <c r="M34" s="23"/>
      <c r="N34" s="18" t="s">
        <v>459</v>
      </c>
    </row>
    <row r="35" ht="52.5" customHeight="true" spans="1:14">
      <c r="A35" s="34">
        <f t="shared" ref="A35:A42" si="4">A34+1</f>
        <v>29</v>
      </c>
      <c r="B35" s="23" t="s">
        <v>497</v>
      </c>
      <c r="C35" s="23" t="s">
        <v>724</v>
      </c>
      <c r="D35" s="24" t="s">
        <v>32</v>
      </c>
      <c r="E35" s="24" t="s">
        <v>33</v>
      </c>
      <c r="F35" s="56">
        <f>2000*15</f>
        <v>30000</v>
      </c>
      <c r="G35" s="56"/>
      <c r="H35" s="56"/>
      <c r="I35" s="56"/>
      <c r="J35" s="9"/>
      <c r="K35" s="56"/>
      <c r="L35" s="62">
        <v>30000</v>
      </c>
      <c r="M35" s="23"/>
      <c r="N35" s="18" t="s">
        <v>459</v>
      </c>
    </row>
    <row r="36" s="2" customFormat="true" ht="52.5" customHeight="true" spans="1:14">
      <c r="A36" s="35" t="s">
        <v>725</v>
      </c>
      <c r="B36" s="36"/>
      <c r="C36" s="37"/>
      <c r="D36" s="13"/>
      <c r="E36" s="37"/>
      <c r="F36" s="37">
        <f t="shared" ref="F36:L36" si="5">SUM(F37:F42)</f>
        <v>12680</v>
      </c>
      <c r="G36" s="37">
        <f t="shared" si="5"/>
        <v>1525</v>
      </c>
      <c r="H36" s="37">
        <f t="shared" si="5"/>
        <v>1000</v>
      </c>
      <c r="I36" s="37">
        <f t="shared" si="5"/>
        <v>4135</v>
      </c>
      <c r="J36" s="37">
        <f t="shared" si="5"/>
        <v>0</v>
      </c>
      <c r="K36" s="37">
        <f t="shared" si="5"/>
        <v>5020</v>
      </c>
      <c r="L36" s="37">
        <f t="shared" si="5"/>
        <v>1000</v>
      </c>
      <c r="M36" s="51"/>
      <c r="N36" s="65"/>
    </row>
    <row r="37" ht="69.75" customHeight="true" spans="1:14">
      <c r="A37" s="19">
        <f>A35+1</f>
        <v>30</v>
      </c>
      <c r="B37" s="29" t="s">
        <v>400</v>
      </c>
      <c r="C37" s="29" t="s">
        <v>401</v>
      </c>
      <c r="D37" s="19" t="s">
        <v>726</v>
      </c>
      <c r="E37" s="53" t="s">
        <v>33</v>
      </c>
      <c r="F37" s="19">
        <v>4000</v>
      </c>
      <c r="G37" s="19">
        <v>1000</v>
      </c>
      <c r="H37" s="19">
        <v>1000</v>
      </c>
      <c r="I37" s="19"/>
      <c r="J37" s="19"/>
      <c r="K37" s="19">
        <v>2000</v>
      </c>
      <c r="L37" s="19"/>
      <c r="M37" s="67"/>
      <c r="N37" s="18" t="s">
        <v>459</v>
      </c>
    </row>
    <row r="38" ht="52.5" customHeight="true" spans="1:14">
      <c r="A38" s="19">
        <f t="shared" si="4"/>
        <v>31</v>
      </c>
      <c r="B38" s="23" t="s">
        <v>55</v>
      </c>
      <c r="C38" s="23" t="s">
        <v>56</v>
      </c>
      <c r="D38" s="24" t="s">
        <v>57</v>
      </c>
      <c r="E38" s="24" t="s">
        <v>33</v>
      </c>
      <c r="F38" s="24">
        <v>5000</v>
      </c>
      <c r="G38" s="24"/>
      <c r="H38" s="24"/>
      <c r="I38" s="24">
        <v>3000</v>
      </c>
      <c r="J38" s="24"/>
      <c r="K38" s="24">
        <v>2000</v>
      </c>
      <c r="L38" s="24"/>
      <c r="M38" s="23" t="s">
        <v>44</v>
      </c>
      <c r="N38" s="18" t="s">
        <v>459</v>
      </c>
    </row>
    <row r="39" s="3" customFormat="true" ht="52.5" customHeight="true" spans="1:14">
      <c r="A39" s="19">
        <f t="shared" si="4"/>
        <v>32</v>
      </c>
      <c r="B39" s="38" t="s">
        <v>727</v>
      </c>
      <c r="C39" s="38" t="s">
        <v>728</v>
      </c>
      <c r="D39" s="39"/>
      <c r="E39" s="39"/>
      <c r="F39" s="39">
        <f>G39+H39+I39+J39+K39+L39</f>
        <v>3000</v>
      </c>
      <c r="G39" s="39"/>
      <c r="H39" s="39"/>
      <c r="I39" s="39">
        <v>1000</v>
      </c>
      <c r="J39" s="39"/>
      <c r="K39" s="39">
        <v>1000</v>
      </c>
      <c r="L39" s="39">
        <v>1000</v>
      </c>
      <c r="M39" s="38"/>
      <c r="N39" s="48" t="s">
        <v>459</v>
      </c>
    </row>
    <row r="40" s="1" customFormat="true" ht="52.5" customHeight="true" spans="1:14">
      <c r="A40" s="19">
        <f t="shared" si="4"/>
        <v>33</v>
      </c>
      <c r="B40" s="40" t="s">
        <v>129</v>
      </c>
      <c r="C40" s="40" t="s">
        <v>402</v>
      </c>
      <c r="D40" s="41" t="s">
        <v>131</v>
      </c>
      <c r="E40" s="46">
        <v>2</v>
      </c>
      <c r="F40" s="46">
        <v>180</v>
      </c>
      <c r="G40" s="46">
        <v>175</v>
      </c>
      <c r="H40" s="46"/>
      <c r="I40" s="46">
        <v>5</v>
      </c>
      <c r="J40" s="46"/>
      <c r="K40" s="46"/>
      <c r="L40" s="46"/>
      <c r="M40" s="41"/>
      <c r="N40" s="18" t="s">
        <v>459</v>
      </c>
    </row>
    <row r="41" s="1" customFormat="true" ht="60" customHeight="true" spans="1:14">
      <c r="A41" s="18">
        <f t="shared" si="4"/>
        <v>34</v>
      </c>
      <c r="B41" s="40" t="s">
        <v>132</v>
      </c>
      <c r="C41" s="40" t="s">
        <v>133</v>
      </c>
      <c r="D41" s="41" t="s">
        <v>134</v>
      </c>
      <c r="E41" s="46">
        <v>2</v>
      </c>
      <c r="F41" s="46">
        <v>300</v>
      </c>
      <c r="G41" s="46">
        <v>250</v>
      </c>
      <c r="H41" s="46"/>
      <c r="I41" s="54">
        <v>50</v>
      </c>
      <c r="J41" s="46"/>
      <c r="K41" s="46"/>
      <c r="L41" s="46"/>
      <c r="M41" s="41"/>
      <c r="N41" s="18" t="s">
        <v>459</v>
      </c>
    </row>
    <row r="42" s="1" customFormat="true" ht="78" customHeight="true" spans="1:14">
      <c r="A42" s="18">
        <f t="shared" si="4"/>
        <v>35</v>
      </c>
      <c r="B42" s="23" t="s">
        <v>136</v>
      </c>
      <c r="C42" s="40" t="s">
        <v>137</v>
      </c>
      <c r="D42" s="41" t="s">
        <v>136</v>
      </c>
      <c r="E42" s="46">
        <v>2</v>
      </c>
      <c r="F42" s="46">
        <v>200</v>
      </c>
      <c r="G42" s="46">
        <v>100</v>
      </c>
      <c r="H42" s="46"/>
      <c r="I42" s="54">
        <v>80</v>
      </c>
      <c r="J42" s="46"/>
      <c r="K42" s="54">
        <v>20</v>
      </c>
      <c r="L42" s="46"/>
      <c r="M42" s="41"/>
      <c r="N42" s="18" t="s">
        <v>459</v>
      </c>
    </row>
    <row r="43" s="2" customFormat="true" ht="52.5" customHeight="true" spans="1:14">
      <c r="A43" s="20" t="s">
        <v>729</v>
      </c>
      <c r="B43" s="21"/>
      <c r="C43" s="22"/>
      <c r="D43" s="14"/>
      <c r="E43" s="51"/>
      <c r="F43" s="14">
        <f t="shared" ref="F43:L43" si="6">SUM(F44:F57)</f>
        <v>432171</v>
      </c>
      <c r="G43" s="14">
        <f t="shared" si="6"/>
        <v>53342</v>
      </c>
      <c r="H43" s="14">
        <f t="shared" si="6"/>
        <v>192700</v>
      </c>
      <c r="I43" s="14">
        <f t="shared" si="6"/>
        <v>5500</v>
      </c>
      <c r="J43" s="14">
        <f t="shared" si="6"/>
        <v>10000</v>
      </c>
      <c r="K43" s="14">
        <f t="shared" si="6"/>
        <v>69250</v>
      </c>
      <c r="L43" s="14">
        <f t="shared" si="6"/>
        <v>101379</v>
      </c>
      <c r="M43" s="51"/>
      <c r="N43" s="65"/>
    </row>
    <row r="44" s="4" customFormat="true" ht="178.5" customHeight="true" spans="1:14">
      <c r="A44" s="42">
        <f>A42+1</f>
        <v>36</v>
      </c>
      <c r="B44" s="42" t="s">
        <v>730</v>
      </c>
      <c r="C44" s="43" t="s">
        <v>731</v>
      </c>
      <c r="D44" s="44"/>
      <c r="E44" s="39" t="s">
        <v>33</v>
      </c>
      <c r="F44" s="39">
        <f t="shared" ref="F44:F47" si="7">G44+H44+I44+J44+K44+L44</f>
        <v>10000</v>
      </c>
      <c r="G44" s="42">
        <v>1000</v>
      </c>
      <c r="H44" s="42">
        <v>1000</v>
      </c>
      <c r="I44" s="42">
        <v>1000</v>
      </c>
      <c r="J44" s="42"/>
      <c r="K44" s="42">
        <v>2000</v>
      </c>
      <c r="L44" s="42">
        <v>5000</v>
      </c>
      <c r="M44" s="69"/>
      <c r="N44" s="48" t="s">
        <v>732</v>
      </c>
    </row>
    <row r="45" ht="52.5" customHeight="true" spans="1:14">
      <c r="A45" s="19">
        <f t="shared" ref="A45:A57" si="8">A44+1</f>
        <v>37</v>
      </c>
      <c r="B45" s="23" t="s">
        <v>388</v>
      </c>
      <c r="C45" s="23" t="s">
        <v>144</v>
      </c>
      <c r="D45" s="24" t="s">
        <v>145</v>
      </c>
      <c r="E45" s="24" t="s">
        <v>33</v>
      </c>
      <c r="F45" s="24">
        <v>50000</v>
      </c>
      <c r="G45" s="24">
        <v>5000</v>
      </c>
      <c r="H45" s="24">
        <v>3000</v>
      </c>
      <c r="I45" s="24">
        <v>3000</v>
      </c>
      <c r="J45" s="24">
        <v>5000</v>
      </c>
      <c r="K45" s="24">
        <v>20000</v>
      </c>
      <c r="L45" s="24">
        <v>14000</v>
      </c>
      <c r="M45" s="23" t="s">
        <v>48</v>
      </c>
      <c r="N45" s="18" t="s">
        <v>459</v>
      </c>
    </row>
    <row r="46" ht="52.5" customHeight="true" spans="1:14">
      <c r="A46" s="19">
        <f t="shared" si="8"/>
        <v>38</v>
      </c>
      <c r="B46" s="23" t="s">
        <v>146</v>
      </c>
      <c r="C46" s="23" t="s">
        <v>147</v>
      </c>
      <c r="D46" s="24" t="s">
        <v>83</v>
      </c>
      <c r="E46" s="24" t="s">
        <v>33</v>
      </c>
      <c r="F46" s="24">
        <f t="shared" si="7"/>
        <v>5000</v>
      </c>
      <c r="G46" s="24">
        <v>2000</v>
      </c>
      <c r="H46" s="24">
        <v>1000</v>
      </c>
      <c r="I46" s="24">
        <v>500</v>
      </c>
      <c r="J46" s="24"/>
      <c r="K46" s="24">
        <v>1500</v>
      </c>
      <c r="L46" s="24"/>
      <c r="M46" s="23" t="s">
        <v>37</v>
      </c>
      <c r="N46" s="18" t="s">
        <v>459</v>
      </c>
    </row>
    <row r="47" s="3" customFormat="true" ht="163.5" customHeight="true" spans="1:14">
      <c r="A47" s="42"/>
      <c r="B47" s="38" t="s">
        <v>552</v>
      </c>
      <c r="C47" s="38" t="s">
        <v>553</v>
      </c>
      <c r="D47" s="39"/>
      <c r="E47" s="39" t="s">
        <v>33</v>
      </c>
      <c r="F47" s="39">
        <f t="shared" si="7"/>
        <v>20079</v>
      </c>
      <c r="G47" s="39">
        <v>2000</v>
      </c>
      <c r="H47" s="39">
        <v>2000</v>
      </c>
      <c r="I47" s="39">
        <v>1000</v>
      </c>
      <c r="J47" s="39"/>
      <c r="K47" s="39"/>
      <c r="L47" s="39">
        <v>15079</v>
      </c>
      <c r="M47" s="38"/>
      <c r="N47" s="48" t="s">
        <v>459</v>
      </c>
    </row>
    <row r="48" ht="90.75" customHeight="true" spans="1:14">
      <c r="A48" s="19">
        <f>A46+1</f>
        <v>39</v>
      </c>
      <c r="B48" s="25" t="s">
        <v>153</v>
      </c>
      <c r="C48" s="25" t="s">
        <v>154</v>
      </c>
      <c r="D48" s="24" t="s">
        <v>554</v>
      </c>
      <c r="E48" s="52" t="s">
        <v>91</v>
      </c>
      <c r="F48" s="52">
        <v>50000</v>
      </c>
      <c r="G48" s="24"/>
      <c r="H48" s="24">
        <v>50000</v>
      </c>
      <c r="I48" s="24"/>
      <c r="J48" s="24"/>
      <c r="K48" s="24"/>
      <c r="L48" s="24"/>
      <c r="M48" s="53" t="s">
        <v>389</v>
      </c>
      <c r="N48" s="18" t="s">
        <v>555</v>
      </c>
    </row>
    <row r="49" ht="90.75" customHeight="true" spans="1:14">
      <c r="A49" s="19">
        <f t="shared" si="8"/>
        <v>40</v>
      </c>
      <c r="B49" s="25" t="s">
        <v>390</v>
      </c>
      <c r="C49" s="25" t="s">
        <v>391</v>
      </c>
      <c r="D49" s="32" t="s">
        <v>556</v>
      </c>
      <c r="E49" s="52" t="s">
        <v>33</v>
      </c>
      <c r="F49" s="52">
        <v>50000</v>
      </c>
      <c r="G49" s="24"/>
      <c r="H49" s="24">
        <v>50000</v>
      </c>
      <c r="I49" s="24"/>
      <c r="J49" s="24"/>
      <c r="K49" s="24"/>
      <c r="L49" s="24"/>
      <c r="M49" s="53" t="s">
        <v>389</v>
      </c>
      <c r="N49" s="18" t="s">
        <v>555</v>
      </c>
    </row>
    <row r="50" ht="165" customHeight="true" spans="1:14">
      <c r="A50" s="19">
        <f t="shared" si="8"/>
        <v>41</v>
      </c>
      <c r="B50" s="25" t="s">
        <v>160</v>
      </c>
      <c r="C50" s="25" t="s">
        <v>392</v>
      </c>
      <c r="D50" s="24" t="s">
        <v>421</v>
      </c>
      <c r="E50" s="24" t="s">
        <v>24</v>
      </c>
      <c r="F50" s="24">
        <v>30000</v>
      </c>
      <c r="G50" s="24">
        <v>15000</v>
      </c>
      <c r="H50" s="24"/>
      <c r="I50" s="24"/>
      <c r="J50" s="24"/>
      <c r="K50" s="24">
        <v>15000</v>
      </c>
      <c r="L50" s="24"/>
      <c r="M50" s="67"/>
      <c r="N50" s="18" t="s">
        <v>555</v>
      </c>
    </row>
    <row r="51" ht="90.75" customHeight="true" spans="1:14">
      <c r="A51" s="19">
        <f t="shared" si="8"/>
        <v>42</v>
      </c>
      <c r="B51" s="25" t="s">
        <v>162</v>
      </c>
      <c r="C51" s="25" t="s">
        <v>163</v>
      </c>
      <c r="D51" s="24" t="s">
        <v>421</v>
      </c>
      <c r="E51" s="24" t="s">
        <v>24</v>
      </c>
      <c r="F51" s="24">
        <v>1000</v>
      </c>
      <c r="G51" s="24">
        <v>500</v>
      </c>
      <c r="H51" s="24"/>
      <c r="I51" s="24"/>
      <c r="J51" s="24"/>
      <c r="K51" s="24">
        <v>200</v>
      </c>
      <c r="L51" s="24">
        <v>300</v>
      </c>
      <c r="M51" s="53" t="s">
        <v>393</v>
      </c>
      <c r="N51" s="18" t="s">
        <v>555</v>
      </c>
    </row>
    <row r="52" ht="90.75" customHeight="true" spans="1:14">
      <c r="A52" s="19">
        <f t="shared" si="8"/>
        <v>43</v>
      </c>
      <c r="B52" s="25" t="s">
        <v>164</v>
      </c>
      <c r="C52" s="25" t="s">
        <v>394</v>
      </c>
      <c r="D52" s="24" t="s">
        <v>421</v>
      </c>
      <c r="E52" s="24" t="s">
        <v>24</v>
      </c>
      <c r="F52" s="24">
        <v>1100</v>
      </c>
      <c r="G52" s="24">
        <v>550</v>
      </c>
      <c r="H52" s="24"/>
      <c r="I52" s="24"/>
      <c r="J52" s="24"/>
      <c r="K52" s="24">
        <v>550</v>
      </c>
      <c r="L52" s="24"/>
      <c r="M52" s="53" t="s">
        <v>393</v>
      </c>
      <c r="N52" s="18" t="s">
        <v>555</v>
      </c>
    </row>
    <row r="53" ht="52.5" customHeight="true" spans="1:14">
      <c r="A53" s="19">
        <f t="shared" si="8"/>
        <v>44</v>
      </c>
      <c r="B53" s="25" t="s">
        <v>166</v>
      </c>
      <c r="C53" s="25" t="s">
        <v>167</v>
      </c>
      <c r="D53" s="24" t="s">
        <v>557</v>
      </c>
      <c r="E53" s="24" t="s">
        <v>332</v>
      </c>
      <c r="F53" s="24">
        <v>2300</v>
      </c>
      <c r="G53" s="24"/>
      <c r="H53" s="24">
        <v>2300</v>
      </c>
      <c r="I53" s="24"/>
      <c r="J53" s="24"/>
      <c r="K53" s="24"/>
      <c r="L53" s="24"/>
      <c r="M53" s="53" t="s">
        <v>395</v>
      </c>
      <c r="N53" s="70" t="s">
        <v>505</v>
      </c>
    </row>
    <row r="54" ht="52.5" customHeight="true" spans="1:14">
      <c r="A54" s="19">
        <f t="shared" si="8"/>
        <v>45</v>
      </c>
      <c r="B54" s="23" t="s">
        <v>171</v>
      </c>
      <c r="C54" s="23" t="s">
        <v>172</v>
      </c>
      <c r="D54" s="24" t="s">
        <v>43</v>
      </c>
      <c r="E54" s="24" t="s">
        <v>33</v>
      </c>
      <c r="F54" s="24">
        <v>60000</v>
      </c>
      <c r="G54" s="24">
        <v>5000</v>
      </c>
      <c r="H54" s="24">
        <v>5000</v>
      </c>
      <c r="I54" s="24"/>
      <c r="J54" s="24">
        <v>5000</v>
      </c>
      <c r="K54" s="24">
        <v>30000</v>
      </c>
      <c r="L54" s="24">
        <v>15000</v>
      </c>
      <c r="M54" s="23" t="s">
        <v>48</v>
      </c>
      <c r="N54" s="18" t="s">
        <v>459</v>
      </c>
    </row>
    <row r="55" ht="105" customHeight="true" spans="1:14">
      <c r="A55" s="19">
        <f t="shared" si="8"/>
        <v>46</v>
      </c>
      <c r="B55" s="45" t="s">
        <v>226</v>
      </c>
      <c r="C55" s="29" t="s">
        <v>396</v>
      </c>
      <c r="D55" s="18" t="s">
        <v>726</v>
      </c>
      <c r="E55" s="57" t="s">
        <v>33</v>
      </c>
      <c r="F55" s="52">
        <v>85692</v>
      </c>
      <c r="G55" s="19">
        <f>17292+5000</f>
        <v>22292</v>
      </c>
      <c r="H55" s="19">
        <f>43400+20000</f>
        <v>63400</v>
      </c>
      <c r="I55" s="19"/>
      <c r="J55" s="19"/>
      <c r="K55" s="19"/>
      <c r="L55" s="19"/>
      <c r="M55" s="67"/>
      <c r="N55" s="70" t="s">
        <v>505</v>
      </c>
    </row>
    <row r="56" ht="52.5" customHeight="true" spans="1:14">
      <c r="A56" s="19">
        <f t="shared" si="8"/>
        <v>47</v>
      </c>
      <c r="B56" s="28" t="s">
        <v>733</v>
      </c>
      <c r="C56" s="28" t="s">
        <v>502</v>
      </c>
      <c r="D56" s="18"/>
      <c r="E56" s="57" t="s">
        <v>332</v>
      </c>
      <c r="F56" s="52">
        <v>52000</v>
      </c>
      <c r="G56" s="19"/>
      <c r="H56" s="19"/>
      <c r="I56" s="19"/>
      <c r="J56" s="19"/>
      <c r="K56" s="19"/>
      <c r="L56" s="19">
        <v>52000</v>
      </c>
      <c r="M56" s="19" t="s">
        <v>496</v>
      </c>
      <c r="N56" s="18" t="s">
        <v>459</v>
      </c>
    </row>
    <row r="57" ht="52.5" customHeight="true" spans="1:14">
      <c r="A57" s="19">
        <f t="shared" si="8"/>
        <v>48</v>
      </c>
      <c r="B57" s="23" t="s">
        <v>180</v>
      </c>
      <c r="C57" s="23" t="s">
        <v>181</v>
      </c>
      <c r="D57" s="24" t="s">
        <v>504</v>
      </c>
      <c r="E57" s="24" t="s">
        <v>33</v>
      </c>
      <c r="F57" s="24">
        <v>15000</v>
      </c>
      <c r="G57" s="24"/>
      <c r="H57" s="24">
        <v>15000</v>
      </c>
      <c r="I57" s="24"/>
      <c r="J57" s="24"/>
      <c r="K57" s="24"/>
      <c r="L57" s="24"/>
      <c r="M57" s="23"/>
      <c r="N57" s="70" t="s">
        <v>505</v>
      </c>
    </row>
    <row r="58" s="2" customFormat="true" ht="52.5" customHeight="true" spans="1:14">
      <c r="A58" s="20" t="s">
        <v>734</v>
      </c>
      <c r="B58" s="21"/>
      <c r="C58" s="22"/>
      <c r="D58" s="33"/>
      <c r="E58" s="55"/>
      <c r="F58" s="58">
        <f t="shared" ref="F58:L58" si="9">SUM(F59:F62)</f>
        <v>30100</v>
      </c>
      <c r="G58" s="58">
        <f t="shared" si="9"/>
        <v>2500</v>
      </c>
      <c r="H58" s="58">
        <f t="shared" si="9"/>
        <v>6000</v>
      </c>
      <c r="I58" s="58">
        <f t="shared" si="9"/>
        <v>2100</v>
      </c>
      <c r="J58" s="58">
        <f t="shared" si="9"/>
        <v>2000</v>
      </c>
      <c r="K58" s="58">
        <f t="shared" si="9"/>
        <v>9500</v>
      </c>
      <c r="L58" s="58">
        <f t="shared" si="9"/>
        <v>8000</v>
      </c>
      <c r="M58" s="68"/>
      <c r="N58" s="33"/>
    </row>
    <row r="59" s="1" customFormat="true" ht="52.5" customHeight="true" spans="1:14">
      <c r="A59" s="18">
        <f>A57+1</f>
        <v>49</v>
      </c>
      <c r="B59" s="46" t="s">
        <v>366</v>
      </c>
      <c r="C59" s="47" t="s">
        <v>367</v>
      </c>
      <c r="D59" s="46" t="s">
        <v>368</v>
      </c>
      <c r="E59" s="46" t="s">
        <v>24</v>
      </c>
      <c r="F59" s="46">
        <v>9600</v>
      </c>
      <c r="G59" s="54">
        <v>1000</v>
      </c>
      <c r="H59" s="54">
        <v>2000</v>
      </c>
      <c r="I59" s="54">
        <v>600</v>
      </c>
      <c r="J59" s="54">
        <v>2000</v>
      </c>
      <c r="K59" s="54">
        <v>4000</v>
      </c>
      <c r="L59" s="54"/>
      <c r="M59" s="46" t="s">
        <v>371</v>
      </c>
      <c r="N59" s="18" t="s">
        <v>459</v>
      </c>
    </row>
    <row r="60" s="5" customFormat="true" ht="73.5" customHeight="true" spans="1:14">
      <c r="A60" s="48">
        <f t="shared" ref="A60:A62" si="10">A59+1</f>
        <v>50</v>
      </c>
      <c r="B60" s="49" t="s">
        <v>735</v>
      </c>
      <c r="C60" s="49" t="s">
        <v>560</v>
      </c>
      <c r="D60" s="39" t="s">
        <v>561</v>
      </c>
      <c r="E60" s="39" t="s">
        <v>33</v>
      </c>
      <c r="F60" s="59">
        <f t="shared" ref="F60:F66" si="11">G60+H60+I60+J60+K60+L60</f>
        <v>13000</v>
      </c>
      <c r="G60" s="60">
        <v>1000</v>
      </c>
      <c r="H60" s="60">
        <v>1000</v>
      </c>
      <c r="I60" s="60">
        <v>1000</v>
      </c>
      <c r="J60" s="60"/>
      <c r="K60" s="60">
        <v>3000</v>
      </c>
      <c r="L60" s="60">
        <v>7000</v>
      </c>
      <c r="M60" s="71"/>
      <c r="N60" s="48"/>
    </row>
    <row r="61" ht="71.25" customHeight="true" spans="1:14">
      <c r="A61" s="48">
        <f t="shared" si="10"/>
        <v>51</v>
      </c>
      <c r="B61" s="23" t="s">
        <v>99</v>
      </c>
      <c r="C61" s="23" t="s">
        <v>100</v>
      </c>
      <c r="D61" s="24" t="s">
        <v>101</v>
      </c>
      <c r="E61" s="24" t="s">
        <v>33</v>
      </c>
      <c r="F61" s="24">
        <v>5000</v>
      </c>
      <c r="G61" s="24">
        <v>500</v>
      </c>
      <c r="H61" s="24">
        <v>500</v>
      </c>
      <c r="I61" s="24">
        <v>500</v>
      </c>
      <c r="J61" s="24"/>
      <c r="K61" s="24">
        <v>2500</v>
      </c>
      <c r="L61" s="24">
        <v>1000</v>
      </c>
      <c r="M61" s="23" t="s">
        <v>44</v>
      </c>
      <c r="N61" s="18" t="s">
        <v>459</v>
      </c>
    </row>
    <row r="62" ht="98.25" customHeight="true" spans="1:14">
      <c r="A62" s="19">
        <f t="shared" si="10"/>
        <v>52</v>
      </c>
      <c r="B62" s="23" t="s">
        <v>736</v>
      </c>
      <c r="C62" s="23" t="s">
        <v>737</v>
      </c>
      <c r="D62" s="24" t="s">
        <v>561</v>
      </c>
      <c r="E62" s="24" t="s">
        <v>33</v>
      </c>
      <c r="F62" s="61">
        <f t="shared" si="11"/>
        <v>2500</v>
      </c>
      <c r="G62" s="61"/>
      <c r="H62" s="61">
        <v>2500</v>
      </c>
      <c r="I62" s="61"/>
      <c r="J62" s="61"/>
      <c r="K62" s="61"/>
      <c r="L62" s="61"/>
      <c r="M62" s="23"/>
      <c r="N62" s="18" t="s">
        <v>459</v>
      </c>
    </row>
    <row r="63" s="2" customFormat="true" ht="52.5" customHeight="true" spans="1:14">
      <c r="A63" s="20" t="s">
        <v>738</v>
      </c>
      <c r="B63" s="21"/>
      <c r="C63" s="22"/>
      <c r="D63" s="14"/>
      <c r="E63" s="51"/>
      <c r="F63" s="14">
        <f t="shared" ref="F63:L63" si="12">SUM(F64:F66)</f>
        <v>17000</v>
      </c>
      <c r="G63" s="14">
        <f t="shared" si="12"/>
        <v>0</v>
      </c>
      <c r="H63" s="14">
        <f t="shared" si="12"/>
        <v>8000</v>
      </c>
      <c r="I63" s="14">
        <f t="shared" si="12"/>
        <v>0</v>
      </c>
      <c r="J63" s="14">
        <f t="shared" si="12"/>
        <v>0</v>
      </c>
      <c r="K63" s="14">
        <f t="shared" si="12"/>
        <v>9000</v>
      </c>
      <c r="L63" s="14">
        <f t="shared" si="12"/>
        <v>0</v>
      </c>
      <c r="M63" s="51"/>
      <c r="N63" s="65"/>
    </row>
    <row r="64" ht="52.5" customHeight="true" spans="1:14">
      <c r="A64" s="19">
        <f>A62+1</f>
        <v>53</v>
      </c>
      <c r="B64" s="23" t="s">
        <v>184</v>
      </c>
      <c r="C64" s="23" t="s">
        <v>185</v>
      </c>
      <c r="D64" s="24" t="s">
        <v>43</v>
      </c>
      <c r="E64" s="24" t="s">
        <v>33</v>
      </c>
      <c r="F64" s="24">
        <f t="shared" si="11"/>
        <v>5000</v>
      </c>
      <c r="G64" s="24"/>
      <c r="H64" s="24">
        <v>2000</v>
      </c>
      <c r="I64" s="24"/>
      <c r="J64" s="24"/>
      <c r="K64" s="24">
        <v>3000</v>
      </c>
      <c r="L64" s="24"/>
      <c r="M64" s="23" t="s">
        <v>44</v>
      </c>
      <c r="N64" s="18" t="s">
        <v>459</v>
      </c>
    </row>
    <row r="65" s="3" customFormat="true" ht="88.5" customHeight="true" spans="1:14">
      <c r="A65" s="42">
        <f t="shared" ref="A65:A71" si="13">A64+1</f>
        <v>54</v>
      </c>
      <c r="B65" s="38" t="s">
        <v>739</v>
      </c>
      <c r="C65" s="38" t="s">
        <v>740</v>
      </c>
      <c r="D65" s="39" t="s">
        <v>32</v>
      </c>
      <c r="E65" s="39" t="s">
        <v>33</v>
      </c>
      <c r="F65" s="24">
        <f t="shared" si="11"/>
        <v>6000</v>
      </c>
      <c r="G65" s="39"/>
      <c r="H65" s="39">
        <v>3000</v>
      </c>
      <c r="I65" s="39"/>
      <c r="J65" s="39"/>
      <c r="K65" s="39">
        <v>3000</v>
      </c>
      <c r="L65" s="39"/>
      <c r="M65" s="38"/>
      <c r="N65" s="18" t="s">
        <v>459</v>
      </c>
    </row>
    <row r="66" s="3" customFormat="true" ht="52.5" customHeight="true" spans="1:14">
      <c r="A66" s="42">
        <f t="shared" si="13"/>
        <v>55</v>
      </c>
      <c r="B66" s="38" t="s">
        <v>578</v>
      </c>
      <c r="C66" s="72" t="s">
        <v>741</v>
      </c>
      <c r="D66" s="39" t="s">
        <v>32</v>
      </c>
      <c r="E66" s="39" t="s">
        <v>33</v>
      </c>
      <c r="F66" s="24">
        <f t="shared" si="11"/>
        <v>6000</v>
      </c>
      <c r="G66" s="39"/>
      <c r="H66" s="39">
        <v>3000</v>
      </c>
      <c r="I66" s="39"/>
      <c r="J66" s="39"/>
      <c r="K66" s="39">
        <v>3000</v>
      </c>
      <c r="L66" s="39"/>
      <c r="M66" s="38"/>
      <c r="N66" s="18" t="s">
        <v>459</v>
      </c>
    </row>
    <row r="67" s="2" customFormat="true" ht="52.5" customHeight="true" spans="1:14">
      <c r="A67" s="20" t="s">
        <v>742</v>
      </c>
      <c r="B67" s="21"/>
      <c r="C67" s="22"/>
      <c r="D67" s="14"/>
      <c r="E67" s="51"/>
      <c r="F67" s="14">
        <f t="shared" ref="F67:L67" si="14">SUM(F68:F71)</f>
        <v>8400</v>
      </c>
      <c r="G67" s="14">
        <f t="shared" si="14"/>
        <v>1000</v>
      </c>
      <c r="H67" s="14">
        <f t="shared" si="14"/>
        <v>1000</v>
      </c>
      <c r="I67" s="14">
        <f t="shared" si="14"/>
        <v>6100</v>
      </c>
      <c r="J67" s="14">
        <f t="shared" si="14"/>
        <v>0</v>
      </c>
      <c r="K67" s="14">
        <f t="shared" si="14"/>
        <v>300</v>
      </c>
      <c r="L67" s="14">
        <f t="shared" si="14"/>
        <v>0</v>
      </c>
      <c r="M67" s="51"/>
      <c r="N67" s="65"/>
    </row>
    <row r="68" ht="52.5" customHeight="true" spans="1:14">
      <c r="A68" s="19">
        <f>A66+1</f>
        <v>56</v>
      </c>
      <c r="B68" s="29" t="s">
        <v>581</v>
      </c>
      <c r="C68" s="29" t="s">
        <v>582</v>
      </c>
      <c r="D68" s="19"/>
      <c r="E68" s="24" t="s">
        <v>33</v>
      </c>
      <c r="F68" s="19">
        <v>5400</v>
      </c>
      <c r="G68" s="19"/>
      <c r="H68" s="19"/>
      <c r="I68" s="19">
        <v>5400</v>
      </c>
      <c r="J68" s="19"/>
      <c r="K68" s="19"/>
      <c r="L68" s="19"/>
      <c r="M68" s="67"/>
      <c r="N68" s="18" t="s">
        <v>459</v>
      </c>
    </row>
    <row r="69" ht="52.5" customHeight="true" spans="1:14">
      <c r="A69" s="19">
        <f t="shared" si="13"/>
        <v>57</v>
      </c>
      <c r="B69" s="29" t="s">
        <v>743</v>
      </c>
      <c r="C69" s="29" t="s">
        <v>744</v>
      </c>
      <c r="D69" s="19"/>
      <c r="E69" s="24" t="s">
        <v>33</v>
      </c>
      <c r="F69" s="19">
        <v>1000</v>
      </c>
      <c r="G69" s="19">
        <v>400</v>
      </c>
      <c r="H69" s="19">
        <v>400</v>
      </c>
      <c r="I69" s="19">
        <v>200</v>
      </c>
      <c r="J69" s="19"/>
      <c r="K69" s="19"/>
      <c r="L69" s="19"/>
      <c r="M69" s="67"/>
      <c r="N69" s="18" t="s">
        <v>459</v>
      </c>
    </row>
    <row r="70" ht="52.5" customHeight="true" spans="1:14">
      <c r="A70" s="19">
        <f t="shared" si="13"/>
        <v>58</v>
      </c>
      <c r="B70" s="73" t="s">
        <v>584</v>
      </c>
      <c r="C70" s="29" t="s">
        <v>745</v>
      </c>
      <c r="D70" s="19"/>
      <c r="E70" s="24" t="s">
        <v>33</v>
      </c>
      <c r="F70" s="19">
        <v>1000</v>
      </c>
      <c r="G70" s="19">
        <v>300</v>
      </c>
      <c r="H70" s="19">
        <v>300</v>
      </c>
      <c r="I70" s="19">
        <v>400</v>
      </c>
      <c r="J70" s="19"/>
      <c r="K70" s="19"/>
      <c r="L70" s="19"/>
      <c r="M70" s="67"/>
      <c r="N70" s="18" t="s">
        <v>459</v>
      </c>
    </row>
    <row r="71" ht="120" customHeight="true" spans="1:14">
      <c r="A71" s="19">
        <f t="shared" si="13"/>
        <v>59</v>
      </c>
      <c r="B71" s="73" t="s">
        <v>586</v>
      </c>
      <c r="C71" s="29" t="s">
        <v>587</v>
      </c>
      <c r="D71" s="19"/>
      <c r="E71" s="24" t="s">
        <v>33</v>
      </c>
      <c r="F71" s="19">
        <v>1000</v>
      </c>
      <c r="G71" s="19">
        <v>300</v>
      </c>
      <c r="H71" s="19">
        <v>300</v>
      </c>
      <c r="I71" s="19">
        <v>100</v>
      </c>
      <c r="J71" s="19"/>
      <c r="K71" s="19">
        <v>300</v>
      </c>
      <c r="L71" s="19"/>
      <c r="M71" s="67"/>
      <c r="N71" s="18" t="s">
        <v>459</v>
      </c>
    </row>
    <row r="72" s="2" customFormat="true" ht="52.5" customHeight="true" spans="1:14">
      <c r="A72" s="20" t="s">
        <v>746</v>
      </c>
      <c r="B72" s="21"/>
      <c r="C72" s="22"/>
      <c r="D72" s="14"/>
      <c r="E72" s="51"/>
      <c r="F72" s="14">
        <f t="shared" ref="F72:L72" si="15">SUM(F73:F76)</f>
        <v>316000</v>
      </c>
      <c r="G72" s="14">
        <f t="shared" si="15"/>
        <v>180000</v>
      </c>
      <c r="H72" s="14">
        <f t="shared" si="15"/>
        <v>40000</v>
      </c>
      <c r="I72" s="14">
        <f t="shared" si="15"/>
        <v>40000</v>
      </c>
      <c r="J72" s="14">
        <f t="shared" si="15"/>
        <v>0</v>
      </c>
      <c r="K72" s="14">
        <f t="shared" si="15"/>
        <v>20000</v>
      </c>
      <c r="L72" s="14">
        <f t="shared" si="15"/>
        <v>36000</v>
      </c>
      <c r="M72" s="51"/>
      <c r="N72" s="65"/>
    </row>
    <row r="73" ht="176.25" customHeight="true" spans="1:14">
      <c r="A73" s="19">
        <f>A71+1</f>
        <v>60</v>
      </c>
      <c r="B73" s="23" t="s">
        <v>589</v>
      </c>
      <c r="C73" s="23" t="s">
        <v>747</v>
      </c>
      <c r="D73" s="24" t="s">
        <v>255</v>
      </c>
      <c r="E73" s="24" t="s">
        <v>33</v>
      </c>
      <c r="F73" s="24">
        <f>200000+50000+30000</f>
        <v>280000</v>
      </c>
      <c r="G73" s="24">
        <f>100000+50000+30000</f>
        <v>180000</v>
      </c>
      <c r="H73" s="24">
        <v>40000</v>
      </c>
      <c r="I73" s="24">
        <v>40000</v>
      </c>
      <c r="J73" s="24"/>
      <c r="K73" s="24">
        <v>20000</v>
      </c>
      <c r="L73" s="24"/>
      <c r="M73" s="23" t="s">
        <v>126</v>
      </c>
      <c r="N73" s="18" t="s">
        <v>748</v>
      </c>
    </row>
    <row r="74" ht="52.5" customHeight="true" spans="1:14">
      <c r="A74" s="19">
        <f t="shared" ref="A74:A76" si="16">A73+1</f>
        <v>61</v>
      </c>
      <c r="B74" s="23" t="s">
        <v>271</v>
      </c>
      <c r="C74" s="23" t="s">
        <v>272</v>
      </c>
      <c r="D74" s="24" t="s">
        <v>273</v>
      </c>
      <c r="E74" s="24" t="s">
        <v>274</v>
      </c>
      <c r="F74" s="24">
        <v>6000</v>
      </c>
      <c r="G74" s="24"/>
      <c r="H74" s="24"/>
      <c r="I74" s="24"/>
      <c r="J74" s="24"/>
      <c r="K74" s="24"/>
      <c r="L74" s="24">
        <v>6000</v>
      </c>
      <c r="M74" s="23"/>
      <c r="N74" s="18" t="s">
        <v>459</v>
      </c>
    </row>
    <row r="75" ht="52.5" customHeight="true" spans="1:14">
      <c r="A75" s="19">
        <f t="shared" si="16"/>
        <v>62</v>
      </c>
      <c r="B75" s="23" t="s">
        <v>275</v>
      </c>
      <c r="C75" s="23" t="s">
        <v>276</v>
      </c>
      <c r="D75" s="24" t="s">
        <v>277</v>
      </c>
      <c r="E75" s="24" t="s">
        <v>33</v>
      </c>
      <c r="F75" s="24">
        <v>10000</v>
      </c>
      <c r="G75" s="24"/>
      <c r="H75" s="24"/>
      <c r="I75" s="24"/>
      <c r="J75" s="24"/>
      <c r="K75" s="24"/>
      <c r="L75" s="24">
        <v>10000</v>
      </c>
      <c r="M75" s="23"/>
      <c r="N75" s="18" t="s">
        <v>459</v>
      </c>
    </row>
    <row r="76" ht="52.5" customHeight="true" spans="1:14">
      <c r="A76" s="19">
        <f t="shared" si="16"/>
        <v>63</v>
      </c>
      <c r="B76" s="23" t="s">
        <v>278</v>
      </c>
      <c r="C76" s="23" t="s">
        <v>279</v>
      </c>
      <c r="D76" s="24" t="s">
        <v>273</v>
      </c>
      <c r="E76" s="24" t="s">
        <v>33</v>
      </c>
      <c r="F76" s="24">
        <v>20000</v>
      </c>
      <c r="G76" s="24"/>
      <c r="H76" s="24"/>
      <c r="I76" s="24"/>
      <c r="J76" s="24"/>
      <c r="K76" s="24"/>
      <c r="L76" s="24">
        <v>20000</v>
      </c>
      <c r="M76" s="23"/>
      <c r="N76" s="18" t="s">
        <v>459</v>
      </c>
    </row>
    <row r="77" s="2" customFormat="true" ht="52.5" customHeight="true" spans="1:14">
      <c r="A77" s="20" t="s">
        <v>749</v>
      </c>
      <c r="B77" s="21"/>
      <c r="C77" s="22"/>
      <c r="D77" s="14"/>
      <c r="E77" s="51"/>
      <c r="F77" s="76">
        <f t="shared" ref="F77:L77" si="17">SUM(F78:F84)</f>
        <v>238144</v>
      </c>
      <c r="G77" s="76">
        <f t="shared" si="17"/>
        <v>77784</v>
      </c>
      <c r="H77" s="76">
        <f t="shared" si="17"/>
        <v>104600</v>
      </c>
      <c r="I77" s="76">
        <f t="shared" si="17"/>
        <v>1000</v>
      </c>
      <c r="J77" s="76">
        <f t="shared" si="17"/>
        <v>0</v>
      </c>
      <c r="K77" s="76">
        <f t="shared" si="17"/>
        <v>5000</v>
      </c>
      <c r="L77" s="76">
        <f t="shared" si="17"/>
        <v>49760</v>
      </c>
      <c r="M77" s="51"/>
      <c r="N77" s="65"/>
    </row>
    <row r="78" s="1" customFormat="true" ht="63" customHeight="true" spans="1:44">
      <c r="A78" s="18">
        <f>A76+1</f>
        <v>64</v>
      </c>
      <c r="B78" s="30" t="s">
        <v>232</v>
      </c>
      <c r="C78" s="30" t="s">
        <v>592</v>
      </c>
      <c r="D78" s="31" t="s">
        <v>234</v>
      </c>
      <c r="E78" s="31" t="s">
        <v>33</v>
      </c>
      <c r="F78" s="77">
        <v>150000</v>
      </c>
      <c r="G78" s="77">
        <v>60000</v>
      </c>
      <c r="H78" s="77">
        <v>60000</v>
      </c>
      <c r="I78" s="82"/>
      <c r="J78" s="77"/>
      <c r="K78" s="77"/>
      <c r="L78" s="77">
        <v>30000</v>
      </c>
      <c r="M78" s="31" t="s">
        <v>237</v>
      </c>
      <c r="N78" s="18" t="s">
        <v>459</v>
      </c>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row>
    <row r="79" ht="109.5" customHeight="true" spans="1:14">
      <c r="A79" s="19">
        <f t="shared" ref="A79:A84" si="18">A78+1</f>
        <v>65</v>
      </c>
      <c r="B79" s="23" t="s">
        <v>190</v>
      </c>
      <c r="C79" s="23" t="s">
        <v>614</v>
      </c>
      <c r="D79" s="24" t="s">
        <v>192</v>
      </c>
      <c r="E79" s="24" t="s">
        <v>33</v>
      </c>
      <c r="F79" s="78">
        <v>15000</v>
      </c>
      <c r="G79" s="78">
        <v>5000</v>
      </c>
      <c r="H79" s="78">
        <v>4000</v>
      </c>
      <c r="I79" s="78">
        <v>1000</v>
      </c>
      <c r="J79" s="78"/>
      <c r="K79" s="78">
        <v>5000</v>
      </c>
      <c r="L79" s="78"/>
      <c r="M79" s="23" t="s">
        <v>37</v>
      </c>
      <c r="N79" s="18" t="s">
        <v>459</v>
      </c>
    </row>
    <row r="80" s="3" customFormat="true" ht="52.5" customHeight="true" spans="1:14">
      <c r="A80" s="42">
        <f t="shared" si="18"/>
        <v>66</v>
      </c>
      <c r="B80" s="38" t="s">
        <v>239</v>
      </c>
      <c r="C80" s="38" t="s">
        <v>593</v>
      </c>
      <c r="D80" s="39" t="s">
        <v>594</v>
      </c>
      <c r="E80" s="39" t="s">
        <v>33</v>
      </c>
      <c r="F80" s="79">
        <f>G80+H80+I80+J80+K80+L80</f>
        <v>12200</v>
      </c>
      <c r="G80" s="79">
        <v>2440</v>
      </c>
      <c r="H80" s="79"/>
      <c r="I80" s="79"/>
      <c r="J80" s="79"/>
      <c r="K80" s="79"/>
      <c r="L80" s="79">
        <v>9760</v>
      </c>
      <c r="M80" s="38"/>
      <c r="N80" s="48" t="s">
        <v>595</v>
      </c>
    </row>
    <row r="81" s="3" customFormat="true" ht="90.75" customHeight="true" spans="1:14">
      <c r="A81" s="42">
        <f t="shared" si="18"/>
        <v>67</v>
      </c>
      <c r="B81" s="38" t="s">
        <v>238</v>
      </c>
      <c r="C81" s="38" t="s">
        <v>596</v>
      </c>
      <c r="D81" s="39" t="s">
        <v>561</v>
      </c>
      <c r="E81" s="39" t="s">
        <v>33</v>
      </c>
      <c r="F81" s="79">
        <f>G81+H81+I81+J81+K81+L81</f>
        <v>2000</v>
      </c>
      <c r="G81" s="79"/>
      <c r="H81" s="79"/>
      <c r="I81" s="79"/>
      <c r="J81" s="79"/>
      <c r="K81" s="79"/>
      <c r="L81" s="79">
        <v>2000</v>
      </c>
      <c r="M81" s="38"/>
      <c r="N81" s="48" t="s">
        <v>597</v>
      </c>
    </row>
    <row r="82" ht="71.25" customHeight="true" spans="1:14">
      <c r="A82" s="19">
        <f t="shared" si="18"/>
        <v>68</v>
      </c>
      <c r="B82" s="25" t="s">
        <v>419</v>
      </c>
      <c r="C82" s="29" t="s">
        <v>346</v>
      </c>
      <c r="D82" s="18" t="s">
        <v>420</v>
      </c>
      <c r="E82" s="53" t="s">
        <v>33</v>
      </c>
      <c r="F82" s="80">
        <v>12112</v>
      </c>
      <c r="G82" s="80">
        <v>4912</v>
      </c>
      <c r="H82" s="80">
        <v>7200</v>
      </c>
      <c r="I82" s="80"/>
      <c r="J82" s="80"/>
      <c r="K82" s="80"/>
      <c r="L82" s="80"/>
      <c r="M82" s="23" t="s">
        <v>395</v>
      </c>
      <c r="N82" s="70" t="s">
        <v>505</v>
      </c>
    </row>
    <row r="83" ht="52.5" customHeight="true" spans="1:14">
      <c r="A83" s="19">
        <f t="shared" si="18"/>
        <v>69</v>
      </c>
      <c r="B83" s="25" t="s">
        <v>349</v>
      </c>
      <c r="C83" s="29" t="s">
        <v>350</v>
      </c>
      <c r="D83" s="19" t="s">
        <v>36</v>
      </c>
      <c r="E83" s="53" t="s">
        <v>33</v>
      </c>
      <c r="F83" s="80">
        <v>26832</v>
      </c>
      <c r="G83" s="80">
        <v>5432</v>
      </c>
      <c r="H83" s="81">
        <v>21400</v>
      </c>
      <c r="I83" s="80"/>
      <c r="J83" s="80"/>
      <c r="K83" s="80"/>
      <c r="L83" s="80"/>
      <c r="M83" s="23" t="s">
        <v>395</v>
      </c>
      <c r="N83" s="70" t="s">
        <v>505</v>
      </c>
    </row>
    <row r="84" ht="52.5" customHeight="true" spans="1:14">
      <c r="A84" s="19">
        <f t="shared" si="18"/>
        <v>70</v>
      </c>
      <c r="B84" s="25" t="s">
        <v>353</v>
      </c>
      <c r="C84" s="29" t="s">
        <v>423</v>
      </c>
      <c r="D84" s="19" t="s">
        <v>424</v>
      </c>
      <c r="E84" s="53" t="s">
        <v>112</v>
      </c>
      <c r="F84" s="80">
        <v>20000</v>
      </c>
      <c r="G84" s="80"/>
      <c r="H84" s="80">
        <v>12000</v>
      </c>
      <c r="I84" s="83"/>
      <c r="J84" s="83"/>
      <c r="K84" s="83"/>
      <c r="L84" s="80">
        <v>8000</v>
      </c>
      <c r="M84" s="67"/>
      <c r="N84" s="52" t="s">
        <v>601</v>
      </c>
    </row>
    <row r="85" s="2" customFormat="true" ht="52.5" customHeight="true" spans="1:14">
      <c r="A85" s="20" t="s">
        <v>750</v>
      </c>
      <c r="B85" s="21"/>
      <c r="C85" s="22"/>
      <c r="D85" s="14"/>
      <c r="E85" s="51"/>
      <c r="F85" s="14">
        <f t="shared" ref="F85:L85" si="19">SUM(F86:F88)</f>
        <v>46320</v>
      </c>
      <c r="G85" s="14">
        <f t="shared" si="19"/>
        <v>0</v>
      </c>
      <c r="H85" s="14">
        <f t="shared" si="19"/>
        <v>29070</v>
      </c>
      <c r="I85" s="14">
        <f t="shared" si="19"/>
        <v>1050</v>
      </c>
      <c r="J85" s="14">
        <f t="shared" si="19"/>
        <v>0</v>
      </c>
      <c r="K85" s="14">
        <f t="shared" si="19"/>
        <v>0</v>
      </c>
      <c r="L85" s="14">
        <f t="shared" si="19"/>
        <v>16200</v>
      </c>
      <c r="M85" s="51"/>
      <c r="N85" s="65"/>
    </row>
    <row r="86" s="6" customFormat="true" ht="132.75" customHeight="true" spans="1:14">
      <c r="A86" s="19">
        <f>A84+1</f>
        <v>71</v>
      </c>
      <c r="B86" s="74" t="s">
        <v>603</v>
      </c>
      <c r="C86" s="75" t="s">
        <v>604</v>
      </c>
      <c r="D86" s="74" t="s">
        <v>605</v>
      </c>
      <c r="E86" s="24" t="s">
        <v>204</v>
      </c>
      <c r="F86" s="24">
        <v>16200</v>
      </c>
      <c r="G86" s="24"/>
      <c r="H86" s="24"/>
      <c r="I86" s="24"/>
      <c r="J86" s="24"/>
      <c r="K86" s="24"/>
      <c r="L86" s="24">
        <v>16200</v>
      </c>
      <c r="M86" s="23" t="s">
        <v>197</v>
      </c>
      <c r="N86" s="74" t="s">
        <v>606</v>
      </c>
    </row>
    <row r="87" ht="113.25" customHeight="true" spans="1:14">
      <c r="A87" s="19">
        <f t="shared" ref="A87:A96" si="20">A86+1</f>
        <v>72</v>
      </c>
      <c r="B87" s="23" t="s">
        <v>607</v>
      </c>
      <c r="C87" s="23" t="s">
        <v>608</v>
      </c>
      <c r="D87" s="24" t="s">
        <v>362</v>
      </c>
      <c r="E87" s="24" t="s">
        <v>204</v>
      </c>
      <c r="F87" s="24">
        <v>6720</v>
      </c>
      <c r="G87" s="24"/>
      <c r="H87" s="24">
        <v>5670</v>
      </c>
      <c r="I87" s="24">
        <v>1050</v>
      </c>
      <c r="J87" s="24"/>
      <c r="K87" s="24"/>
      <c r="L87" s="24"/>
      <c r="M87" s="23" t="s">
        <v>609</v>
      </c>
      <c r="N87" s="74" t="s">
        <v>606</v>
      </c>
    </row>
    <row r="88" ht="113.25" customHeight="true" spans="1:14">
      <c r="A88" s="19">
        <f t="shared" si="20"/>
        <v>73</v>
      </c>
      <c r="B88" s="23" t="s">
        <v>610</v>
      </c>
      <c r="C88" s="23" t="s">
        <v>611</v>
      </c>
      <c r="D88" s="74" t="s">
        <v>612</v>
      </c>
      <c r="E88" s="24" t="s">
        <v>204</v>
      </c>
      <c r="F88" s="24">
        <v>23400</v>
      </c>
      <c r="G88" s="24"/>
      <c r="H88" s="24">
        <v>23400</v>
      </c>
      <c r="I88" s="24"/>
      <c r="J88" s="24"/>
      <c r="K88" s="24"/>
      <c r="L88" s="24"/>
      <c r="M88" s="23" t="s">
        <v>609</v>
      </c>
      <c r="N88" s="74" t="s">
        <v>606</v>
      </c>
    </row>
    <row r="89" s="2" customFormat="true" ht="52.5" customHeight="true" spans="1:14">
      <c r="A89" s="35" t="s">
        <v>751</v>
      </c>
      <c r="B89" s="36"/>
      <c r="C89" s="37"/>
      <c r="D89" s="14"/>
      <c r="E89" s="51"/>
      <c r="F89" s="14">
        <f t="shared" ref="F89:L89" si="21">SUM(F90:F96)</f>
        <v>164197</v>
      </c>
      <c r="G89" s="14">
        <f t="shared" si="21"/>
        <v>12000</v>
      </c>
      <c r="H89" s="14">
        <f t="shared" si="21"/>
        <v>11000</v>
      </c>
      <c r="I89" s="14">
        <f t="shared" si="21"/>
        <v>18000</v>
      </c>
      <c r="J89" s="14">
        <f t="shared" si="21"/>
        <v>0</v>
      </c>
      <c r="K89" s="14">
        <f t="shared" si="21"/>
        <v>35000</v>
      </c>
      <c r="L89" s="14">
        <f t="shared" si="21"/>
        <v>88197</v>
      </c>
      <c r="M89" s="51"/>
      <c r="N89" s="65"/>
    </row>
    <row r="90" ht="52.5" customHeight="true" spans="1:14">
      <c r="A90" s="19">
        <f>A88+1</f>
        <v>74</v>
      </c>
      <c r="B90" s="25" t="s">
        <v>110</v>
      </c>
      <c r="C90" s="26" t="s">
        <v>111</v>
      </c>
      <c r="D90" s="18" t="s">
        <v>36</v>
      </c>
      <c r="E90" s="18" t="s">
        <v>112</v>
      </c>
      <c r="F90" s="18">
        <v>6000</v>
      </c>
      <c r="G90" s="18"/>
      <c r="H90" s="18"/>
      <c r="I90" s="18"/>
      <c r="J90" s="19"/>
      <c r="K90" s="18">
        <v>6000</v>
      </c>
      <c r="L90" s="19"/>
      <c r="M90" s="53" t="s">
        <v>615</v>
      </c>
      <c r="N90" s="18" t="s">
        <v>459</v>
      </c>
    </row>
    <row r="91" ht="95.25" customHeight="true" spans="1:14">
      <c r="A91" s="19">
        <f t="shared" si="20"/>
        <v>75</v>
      </c>
      <c r="B91" s="25" t="s">
        <v>113</v>
      </c>
      <c r="C91" s="26" t="s">
        <v>114</v>
      </c>
      <c r="D91" s="18" t="s">
        <v>40</v>
      </c>
      <c r="E91" s="17" t="s">
        <v>115</v>
      </c>
      <c r="F91" s="18">
        <v>30197</v>
      </c>
      <c r="G91" s="19"/>
      <c r="H91" s="18"/>
      <c r="I91" s="18"/>
      <c r="J91" s="18"/>
      <c r="K91" s="18">
        <v>20000</v>
      </c>
      <c r="L91" s="18">
        <v>10197</v>
      </c>
      <c r="M91" s="53" t="s">
        <v>615</v>
      </c>
      <c r="N91" s="18" t="s">
        <v>459</v>
      </c>
    </row>
    <row r="92" ht="95.25" customHeight="true" spans="1:14">
      <c r="A92" s="19">
        <f t="shared" si="20"/>
        <v>76</v>
      </c>
      <c r="B92" s="25" t="s">
        <v>116</v>
      </c>
      <c r="C92" s="26" t="s">
        <v>117</v>
      </c>
      <c r="D92" s="17" t="s">
        <v>83</v>
      </c>
      <c r="E92" s="18" t="s">
        <v>54</v>
      </c>
      <c r="F92" s="18">
        <v>100000</v>
      </c>
      <c r="G92" s="18">
        <v>9000</v>
      </c>
      <c r="H92" s="17"/>
      <c r="I92" s="17">
        <v>15000</v>
      </c>
      <c r="J92" s="17"/>
      <c r="K92" s="17"/>
      <c r="L92" s="17">
        <v>76000</v>
      </c>
      <c r="M92" s="53" t="s">
        <v>617</v>
      </c>
      <c r="N92" s="18" t="s">
        <v>459</v>
      </c>
    </row>
    <row r="93" ht="88.5" customHeight="true" spans="1:14">
      <c r="A93" s="19">
        <f t="shared" si="20"/>
        <v>77</v>
      </c>
      <c r="B93" s="25" t="s">
        <v>118</v>
      </c>
      <c r="C93" s="26" t="s">
        <v>618</v>
      </c>
      <c r="D93" s="17" t="s">
        <v>63</v>
      </c>
      <c r="E93" s="18" t="s">
        <v>54</v>
      </c>
      <c r="F93" s="18">
        <v>12000</v>
      </c>
      <c r="G93" s="17"/>
      <c r="H93" s="17">
        <v>8000</v>
      </c>
      <c r="I93" s="17"/>
      <c r="J93" s="17"/>
      <c r="K93" s="17">
        <v>3000</v>
      </c>
      <c r="L93" s="17">
        <v>1000</v>
      </c>
      <c r="M93" s="53" t="s">
        <v>615</v>
      </c>
      <c r="N93" s="18" t="s">
        <v>459</v>
      </c>
    </row>
    <row r="94" ht="52.5" customHeight="true" spans="1:14">
      <c r="A94" s="19">
        <f t="shared" si="20"/>
        <v>78</v>
      </c>
      <c r="B94" s="29" t="s">
        <v>120</v>
      </c>
      <c r="C94" s="29" t="s">
        <v>427</v>
      </c>
      <c r="D94" s="19"/>
      <c r="E94" s="24" t="s">
        <v>33</v>
      </c>
      <c r="F94" s="19">
        <v>5000</v>
      </c>
      <c r="G94" s="19">
        <v>1000</v>
      </c>
      <c r="H94" s="19">
        <v>1000</v>
      </c>
      <c r="I94" s="19">
        <v>1000</v>
      </c>
      <c r="J94" s="19"/>
      <c r="K94" s="19">
        <v>2000</v>
      </c>
      <c r="L94" s="19"/>
      <c r="M94" s="67"/>
      <c r="N94" s="18" t="s">
        <v>459</v>
      </c>
    </row>
    <row r="95" ht="52.5" customHeight="true" spans="1:14">
      <c r="A95" s="19">
        <f t="shared" si="20"/>
        <v>79</v>
      </c>
      <c r="B95" s="29" t="s">
        <v>122</v>
      </c>
      <c r="C95" s="29" t="s">
        <v>428</v>
      </c>
      <c r="D95" s="19"/>
      <c r="E95" s="24" t="s">
        <v>33</v>
      </c>
      <c r="F95" s="19">
        <v>5000</v>
      </c>
      <c r="G95" s="19">
        <v>1000</v>
      </c>
      <c r="H95" s="19">
        <v>1000</v>
      </c>
      <c r="I95" s="19">
        <v>1000</v>
      </c>
      <c r="J95" s="19"/>
      <c r="K95" s="19">
        <v>2000</v>
      </c>
      <c r="L95" s="19"/>
      <c r="M95" s="67"/>
      <c r="N95" s="18" t="s">
        <v>459</v>
      </c>
    </row>
    <row r="96" ht="52.5" customHeight="true" spans="1:14">
      <c r="A96" s="19">
        <f t="shared" si="20"/>
        <v>80</v>
      </c>
      <c r="B96" s="29" t="s">
        <v>123</v>
      </c>
      <c r="C96" s="29" t="s">
        <v>429</v>
      </c>
      <c r="D96" s="19"/>
      <c r="E96" s="24" t="s">
        <v>33</v>
      </c>
      <c r="F96" s="19">
        <v>6000</v>
      </c>
      <c r="G96" s="19">
        <v>1000</v>
      </c>
      <c r="H96" s="19">
        <v>1000</v>
      </c>
      <c r="I96" s="19">
        <v>1000</v>
      </c>
      <c r="J96" s="19"/>
      <c r="K96" s="19">
        <v>2000</v>
      </c>
      <c r="L96" s="19">
        <v>1000</v>
      </c>
      <c r="M96" s="67"/>
      <c r="N96" s="18" t="s">
        <v>459</v>
      </c>
    </row>
  </sheetData>
  <mergeCells count="20">
    <mergeCell ref="A1:N1"/>
    <mergeCell ref="F2:L2"/>
    <mergeCell ref="A5:C5"/>
    <mergeCell ref="A33:C33"/>
    <mergeCell ref="A36:C36"/>
    <mergeCell ref="A43:C43"/>
    <mergeCell ref="A58:C58"/>
    <mergeCell ref="A63:C63"/>
    <mergeCell ref="A67:C67"/>
    <mergeCell ref="A72:C72"/>
    <mergeCell ref="A77:C77"/>
    <mergeCell ref="A85:C85"/>
    <mergeCell ref="A89:C89"/>
    <mergeCell ref="A2:A3"/>
    <mergeCell ref="B2:B3"/>
    <mergeCell ref="C2:C3"/>
    <mergeCell ref="D2:D3"/>
    <mergeCell ref="E2:E3"/>
    <mergeCell ref="M2:M3"/>
    <mergeCell ref="N2:N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Sheet1</vt:lpstr>
      <vt:lpstr>Sheet2</vt:lpstr>
      <vt:lpstr>Sheet3</vt:lpstr>
      <vt:lpstr>项目库</vt:lpstr>
      <vt:lpstr>Sheet4</vt:lpstr>
      <vt:lpstr>1228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userson</cp:lastModifiedBy>
  <dcterms:created xsi:type="dcterms:W3CDTF">2015-06-06T02:19:00Z</dcterms:created>
  <cp:lastPrinted>2021-07-05T23:52:00Z</cp:lastPrinted>
  <dcterms:modified xsi:type="dcterms:W3CDTF">2024-12-20T09:07:54Z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691CE3FEA8794C62B97A7C557E642E73</vt:lpwstr>
  </property>
</Properties>
</file>