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春季资助计划" sheetId="2" r:id="rId1"/>
  </sheets>
  <calcPr calcId="144525"/>
</workbook>
</file>

<file path=xl/sharedStrings.xml><?xml version="1.0" encoding="utf-8"?>
<sst xmlns="http://schemas.openxmlformats.org/spreadsheetml/2006/main" count="56">
  <si>
    <t>附件1</t>
  </si>
  <si>
    <t>2024年春季中职学生资助补助资金分配表</t>
  </si>
  <si>
    <t xml:space="preserve">编制单位：云阳县财政局 云阳县教育委员会 </t>
  </si>
  <si>
    <t>单位：人、元</t>
  </si>
  <si>
    <t>时间：2024年2月20日</t>
  </si>
  <si>
    <r>
      <rPr>
        <sz val="10"/>
        <rFont val="方正仿宋_GBK"/>
        <charset val="134"/>
      </rPr>
      <t>财政预算编码</t>
    </r>
  </si>
  <si>
    <r>
      <rPr>
        <sz val="10"/>
        <rFont val="方正仿宋_GBK"/>
        <charset val="134"/>
      </rPr>
      <t>学校名称</t>
    </r>
  </si>
  <si>
    <r>
      <rPr>
        <sz val="10"/>
        <rFont val="方正仿宋_GBK"/>
        <charset val="134"/>
      </rPr>
      <t>在校学生人数按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月统计</t>
    </r>
  </si>
  <si>
    <r>
      <rPr>
        <sz val="10"/>
        <rFont val="方正仿宋_GBK"/>
        <charset val="134"/>
      </rPr>
      <t>脱贫户学生数</t>
    </r>
  </si>
  <si>
    <r>
      <rPr>
        <sz val="10"/>
        <rFont val="方正仿宋_GBK"/>
        <charset val="134"/>
      </rPr>
      <t>边缘易致贫和突发严重困难户</t>
    </r>
  </si>
  <si>
    <r>
      <rPr>
        <sz val="10"/>
        <rFont val="方正仿宋_GBK"/>
        <charset val="134"/>
      </rPr>
      <t>低保、特困供养</t>
    </r>
  </si>
  <si>
    <r>
      <rPr>
        <sz val="10"/>
        <rFont val="方正仿宋_GBK"/>
        <charset val="134"/>
      </rPr>
      <t>泥溪户籍学生</t>
    </r>
  </si>
  <si>
    <r>
      <rPr>
        <sz val="10"/>
        <rFont val="方正仿宋_GBK"/>
        <charset val="134"/>
      </rPr>
      <t>住宿费享受人数（按一、二年级在校人数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测算）</t>
    </r>
  </si>
  <si>
    <r>
      <rPr>
        <sz val="10"/>
        <rFont val="方正仿宋_GBK"/>
        <charset val="134"/>
      </rPr>
      <t>助学金</t>
    </r>
  </si>
  <si>
    <r>
      <rPr>
        <sz val="10"/>
        <rFont val="方正仿宋_GBK"/>
        <charset val="134"/>
      </rPr>
      <t>补助学费、住宿费和教科书费</t>
    </r>
  </si>
  <si>
    <r>
      <t>2023</t>
    </r>
    <r>
      <rPr>
        <sz val="10"/>
        <rFont val="方正仿宋_GBK"/>
        <charset val="134"/>
      </rPr>
      <t>年清算（正数结余，负数垫付）</t>
    </r>
  </si>
  <si>
    <r>
      <rPr>
        <sz val="10"/>
        <rFont val="方正仿宋_GBK"/>
        <charset val="134"/>
      </rPr>
      <t>资金预算</t>
    </r>
  </si>
  <si>
    <r>
      <rPr>
        <sz val="10"/>
        <rFont val="方正仿宋_GBK"/>
        <charset val="134"/>
      </rPr>
      <t>预算合计</t>
    </r>
  </si>
  <si>
    <r>
      <rPr>
        <sz val="10"/>
        <rFont val="宋体"/>
        <charset val="134"/>
      </rPr>
      <t>功能科目</t>
    </r>
  </si>
  <si>
    <r>
      <rPr>
        <sz val="10"/>
        <rFont val="宋体"/>
        <charset val="134"/>
      </rPr>
      <t>经济科目</t>
    </r>
  </si>
  <si>
    <r>
      <rPr>
        <sz val="10"/>
        <rFont val="宋体"/>
        <charset val="134"/>
      </rPr>
      <t>备注</t>
    </r>
  </si>
  <si>
    <r>
      <rPr>
        <sz val="10"/>
        <rFont val="方正仿宋_GBK"/>
        <charset val="134"/>
      </rPr>
      <t>合计</t>
    </r>
  </si>
  <si>
    <r>
      <t>2023</t>
    </r>
    <r>
      <rPr>
        <sz val="10"/>
        <rFont val="方正仿宋_GBK"/>
        <charset val="134"/>
      </rPr>
      <t>级</t>
    </r>
  </si>
  <si>
    <r>
      <t>2022</t>
    </r>
    <r>
      <rPr>
        <sz val="10"/>
        <rFont val="方正仿宋_GBK"/>
        <charset val="134"/>
      </rPr>
      <t>级</t>
    </r>
  </si>
  <si>
    <r>
      <t>2021</t>
    </r>
    <r>
      <rPr>
        <sz val="10"/>
        <rFont val="方正仿宋_GBK"/>
        <charset val="134"/>
      </rPr>
      <t>级</t>
    </r>
  </si>
  <si>
    <r>
      <rPr>
        <sz val="10"/>
        <rFont val="方正仿宋_GBK"/>
        <charset val="134"/>
      </rPr>
      <t>小计</t>
    </r>
  </si>
  <si>
    <r>
      <rPr>
        <sz val="10"/>
        <rFont val="方正仿宋_GBK"/>
        <charset val="134"/>
      </rPr>
      <t>助学金（一、二年级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期）（</t>
    </r>
    <r>
      <rPr>
        <sz val="10"/>
        <rFont val="Times New Roman"/>
        <charset val="134"/>
      </rPr>
      <t>2+3=16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</si>
  <si>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一、二年级建卡户助学金补差（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元人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期）（</t>
    </r>
    <r>
      <rPr>
        <sz val="10"/>
        <rFont val="Times New Roman"/>
        <charset val="134"/>
      </rPr>
      <t>6+7+9=17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</si>
  <si>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秋季助学金小计（</t>
    </r>
    <r>
      <rPr>
        <sz val="10"/>
        <rFont val="Times New Roman"/>
        <charset val="134"/>
      </rPr>
      <t>16+17=18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</si>
  <si>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提前下达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年秋季助学金</t>
    </r>
  </si>
  <si>
    <r>
      <rPr>
        <sz val="10"/>
        <rFont val="方正仿宋_GBK"/>
        <charset val="134"/>
      </rPr>
      <t>学费补助标准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期）（</t>
    </r>
    <r>
      <rPr>
        <sz val="10"/>
        <rFont val="Times New Roman"/>
        <charset val="134"/>
      </rPr>
      <t>1=20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</si>
  <si>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提前下达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年秋季学费补助</t>
    </r>
  </si>
  <si>
    <r>
      <rPr>
        <sz val="10"/>
        <rFont val="方正仿宋_GBK"/>
        <charset val="134"/>
      </rPr>
      <t>教科书减免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期）（</t>
    </r>
    <r>
      <rPr>
        <sz val="10"/>
        <rFont val="Times New Roman"/>
        <charset val="134"/>
      </rPr>
      <t>6+7+10+11=22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</si>
  <si>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住宿费补助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期）（</t>
    </r>
    <r>
      <rPr>
        <sz val="10"/>
        <rFont val="Times New Roman"/>
        <charset val="134"/>
      </rPr>
      <t>13+14=23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</si>
  <si>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学费补助</t>
    </r>
  </si>
  <si>
    <r>
      <rPr>
        <sz val="10"/>
        <rFont val="方正仿宋_GBK"/>
        <charset val="134"/>
      </rPr>
      <t>免教科书补助</t>
    </r>
  </si>
  <si>
    <r>
      <rPr>
        <sz val="10"/>
        <rFont val="方正仿宋_GBK"/>
        <charset val="134"/>
      </rPr>
      <t>住宿费补助</t>
    </r>
  </si>
  <si>
    <r>
      <rPr>
        <sz val="10"/>
        <rFont val="方正仿宋_GBK"/>
        <charset val="134"/>
      </rPr>
      <t>助学金补助（</t>
    </r>
    <r>
      <rPr>
        <sz val="10"/>
        <rFont val="Times New Roman"/>
        <charset val="134"/>
      </rPr>
      <t>18+19-24=28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</si>
  <si>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学费补助</t>
    </r>
    <r>
      <rPr>
        <sz val="10"/>
        <rFont val="Times New Roman"/>
        <charset val="134"/>
      </rPr>
      <t xml:space="preserve">   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20+21-25=29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</si>
  <si>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免教科书补助（</t>
    </r>
    <r>
      <rPr>
        <sz val="10"/>
        <rFont val="Times New Roman"/>
        <charset val="134"/>
      </rPr>
      <t>22-26=30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</si>
  <si>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住宿费补助（</t>
    </r>
    <r>
      <rPr>
        <sz val="10"/>
        <rFont val="Times New Roman"/>
        <charset val="134"/>
      </rPr>
      <t>23-27=31</t>
    </r>
    <r>
      <rPr>
        <sz val="10"/>
        <rFont val="方正仿宋_GBK"/>
        <charset val="134"/>
      </rPr>
      <t>）</t>
    </r>
  </si>
  <si>
    <r>
      <rPr>
        <sz val="10"/>
        <rFont val="宋体"/>
        <charset val="134"/>
      </rPr>
      <t>助学金补助</t>
    </r>
  </si>
  <si>
    <r>
      <rPr>
        <sz val="10"/>
        <rFont val="宋体"/>
        <charset val="134"/>
      </rPr>
      <t>学费补助</t>
    </r>
  </si>
  <si>
    <r>
      <rPr>
        <sz val="10"/>
        <rFont val="宋体"/>
        <charset val="134"/>
      </rPr>
      <t>免教科书补助</t>
    </r>
  </si>
  <si>
    <r>
      <rPr>
        <sz val="10"/>
        <rFont val="宋体"/>
        <charset val="134"/>
      </rPr>
      <t>住宿费补助</t>
    </r>
  </si>
  <si>
    <r>
      <rPr>
        <sz val="10"/>
        <rFont val="方正仿宋_GBK"/>
        <charset val="134"/>
      </rPr>
      <t>合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计</t>
    </r>
  </si>
  <si>
    <r>
      <rPr>
        <sz val="9"/>
        <rFont val="方正仿宋_GBK"/>
        <charset val="134"/>
      </rPr>
      <t>云阳县教育委员会</t>
    </r>
  </si>
  <si>
    <r>
      <rPr>
        <sz val="10"/>
        <rFont val="宋体"/>
        <charset val="134"/>
      </rPr>
      <t>追减云阳财教〔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号</t>
    </r>
  </si>
  <si>
    <t>101006</t>
  </si>
  <si>
    <r>
      <rPr>
        <sz val="10"/>
        <rFont val="方正仿宋_GBK"/>
        <charset val="134"/>
      </rPr>
      <t>重庆市云阳职业教育中心</t>
    </r>
  </si>
  <si>
    <t>101007</t>
  </si>
  <si>
    <r>
      <rPr>
        <sz val="10"/>
        <rFont val="方正仿宋_GBK"/>
        <charset val="134"/>
      </rPr>
      <t>云阳县特殊教育学校</t>
    </r>
  </si>
  <si>
    <t>101009</t>
  </si>
  <si>
    <r>
      <rPr>
        <sz val="10"/>
        <rFont val="方正仿宋_GBK"/>
        <charset val="134"/>
      </rPr>
      <t>云阳县学生资助管理中心</t>
    </r>
  </si>
  <si>
    <r>
      <rPr>
        <sz val="10"/>
        <rFont val="方正仿宋_GBK"/>
        <charset val="134"/>
      </rPr>
      <t>其中：</t>
    </r>
  </si>
  <si>
    <r>
      <rPr>
        <sz val="10"/>
        <rFont val="方正仿宋_GBK"/>
        <charset val="134"/>
      </rPr>
      <t>重庆市现代技工学校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</si>
</sst>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8"/>
      <name val="宋体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name val="Arial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方正仿宋_GBK"/>
      <charset val="134"/>
    </font>
    <font>
      <sz val="10"/>
      <name val="宋体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10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9" fillId="30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51" applyFont="1" applyFill="1" applyBorder="1"/>
    <xf numFmtId="0" fontId="2" fillId="0" borderId="0" xfId="51" applyFont="1" applyFill="1" applyBorder="1" applyAlignment="1">
      <alignment vertical="center"/>
    </xf>
    <xf numFmtId="0" fontId="6" fillId="0" borderId="1" xfId="5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48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31" fontId="2" fillId="0" borderId="0" xfId="51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0" fontId="6" fillId="0" borderId="3" xfId="0" applyNumberFormat="1" applyFont="1" applyFill="1" applyBorder="1" applyAlignment="1" applyProtection="1">
      <alignment horizontal="center" vertical="center" wrapText="1" shrinkToFit="1"/>
    </xf>
    <xf numFmtId="0" fontId="6" fillId="0" borderId="4" xfId="5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176" fontId="6" fillId="0" borderId="1" xfId="51" applyNumberFormat="1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6" xfId="5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7" xfId="5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3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13年秋季中职经费预算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3"/>
  <sheetViews>
    <sheetView tabSelected="1" zoomScale="90" zoomScaleNormal="90" workbookViewId="0">
      <selection activeCell="A7" sqref="$A7:$XFD12"/>
    </sheetView>
  </sheetViews>
  <sheetFormatPr defaultColWidth="9" defaultRowHeight="14.25"/>
  <cols>
    <col min="1" max="1" width="6.38333333333333" style="1" customWidth="1"/>
    <col min="2" max="2" width="5.875" style="1" customWidth="1"/>
    <col min="3" max="3" width="4.375" style="1" customWidth="1"/>
    <col min="4" max="17" width="4.375" style="6" customWidth="1"/>
    <col min="18" max="18" width="7" style="1" customWidth="1"/>
    <col min="19" max="19" width="6.375" style="1" customWidth="1"/>
    <col min="20" max="20" width="12.875" style="1" customWidth="1"/>
    <col min="21" max="21" width="7.15833333333333" style="1" customWidth="1"/>
    <col min="22" max="23" width="6.625" style="1" customWidth="1"/>
    <col min="24" max="25" width="5.875" style="1" customWidth="1"/>
    <col min="26" max="26" width="7.5" style="1" customWidth="1"/>
    <col min="27" max="27" width="7.60833333333333" style="1" customWidth="1"/>
    <col min="28" max="28" width="6.01666666666667" style="1" customWidth="1"/>
    <col min="29" max="29" width="6.58333333333333" style="1" customWidth="1"/>
    <col min="30" max="30" width="11.25" style="1" customWidth="1"/>
    <col min="31" max="31" width="10.4166666666667" style="1" customWidth="1"/>
    <col min="32" max="32" width="9.725" style="1" customWidth="1"/>
    <col min="33" max="33" width="11.1333333333333" style="1" customWidth="1"/>
    <col min="34" max="34" width="7.75" style="1" customWidth="1"/>
    <col min="35" max="35" width="8.33333333333333" style="1" customWidth="1"/>
    <col min="36" max="36" width="5.96666666666667" style="1" customWidth="1"/>
    <col min="37" max="37" width="5.69166666666667" style="1" customWidth="1"/>
    <col min="38" max="38" width="6.39166666666667" style="1" customWidth="1"/>
    <col min="39" max="39" width="6.38333333333333" style="1" customWidth="1"/>
    <col min="40" max="16321" width="9" style="1"/>
    <col min="16322" max="16384" width="9" style="7"/>
  </cols>
  <sheetData>
    <row r="1" s="1" customFormat="1" ht="20.25" spans="1:16383">
      <c r="A1" s="8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.5" spans="1:3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="3" customFormat="1" spans="1:16321">
      <c r="A3" s="10" t="s">
        <v>2</v>
      </c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22"/>
      <c r="S3" s="22"/>
      <c r="V3" s="11"/>
      <c r="W3" s="12" t="s">
        <v>3</v>
      </c>
      <c r="X3" s="11"/>
      <c r="Y3" s="28"/>
      <c r="Z3" s="11"/>
      <c r="AA3" s="11"/>
      <c r="AB3" s="11"/>
      <c r="AC3" s="11"/>
      <c r="AE3" s="11"/>
      <c r="AF3" s="11"/>
      <c r="AG3" s="12"/>
      <c r="AJ3" s="28"/>
      <c r="AK3" s="12" t="s">
        <v>4</v>
      </c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</row>
    <row r="4" s="1" customFormat="1" ht="89.25" spans="1:16383">
      <c r="A4" s="13" t="s">
        <v>5</v>
      </c>
      <c r="B4" s="13" t="s">
        <v>6</v>
      </c>
      <c r="C4" s="14" t="s">
        <v>7</v>
      </c>
      <c r="D4" s="14"/>
      <c r="E4" s="14"/>
      <c r="F4" s="14"/>
      <c r="G4" s="14" t="s">
        <v>8</v>
      </c>
      <c r="H4" s="14"/>
      <c r="I4" s="14"/>
      <c r="J4" s="14"/>
      <c r="K4" s="14" t="s">
        <v>9</v>
      </c>
      <c r="L4" s="14" t="s">
        <v>10</v>
      </c>
      <c r="M4" s="14" t="s">
        <v>11</v>
      </c>
      <c r="N4" s="20" t="s">
        <v>12</v>
      </c>
      <c r="O4" s="21"/>
      <c r="P4" s="21"/>
      <c r="Q4" s="21"/>
      <c r="R4" s="23" t="s">
        <v>13</v>
      </c>
      <c r="S4" s="24"/>
      <c r="T4" s="24"/>
      <c r="U4" s="24"/>
      <c r="V4" s="23" t="s">
        <v>14</v>
      </c>
      <c r="W4" s="24"/>
      <c r="X4" s="24"/>
      <c r="Y4" s="29"/>
      <c r="Z4" s="16" t="s">
        <v>15</v>
      </c>
      <c r="AA4" s="16"/>
      <c r="AB4" s="16"/>
      <c r="AC4" s="16"/>
      <c r="AD4" s="16" t="s">
        <v>16</v>
      </c>
      <c r="AE4" s="16"/>
      <c r="AF4" s="16"/>
      <c r="AG4" s="16"/>
      <c r="AH4" s="31" t="s">
        <v>17</v>
      </c>
      <c r="AI4" s="32" t="s">
        <v>18</v>
      </c>
      <c r="AJ4" s="32" t="s">
        <v>19</v>
      </c>
      <c r="AK4" s="32"/>
      <c r="AL4" s="32"/>
      <c r="AM4" s="32"/>
      <c r="AN4" s="32" t="s">
        <v>20</v>
      </c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1" customFormat="1" ht="155" customHeight="1" spans="1:16383">
      <c r="A5" s="13"/>
      <c r="B5" s="13"/>
      <c r="C5" s="13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22</v>
      </c>
      <c r="I5" s="15" t="s">
        <v>23</v>
      </c>
      <c r="J5" s="15" t="s">
        <v>24</v>
      </c>
      <c r="K5" s="15"/>
      <c r="L5" s="15" t="s">
        <v>25</v>
      </c>
      <c r="M5" s="15" t="s">
        <v>25</v>
      </c>
      <c r="N5" s="15" t="s">
        <v>25</v>
      </c>
      <c r="O5" s="15" t="s">
        <v>22</v>
      </c>
      <c r="P5" s="15" t="s">
        <v>23</v>
      </c>
      <c r="Q5" s="15" t="s">
        <v>24</v>
      </c>
      <c r="R5" s="13" t="s">
        <v>26</v>
      </c>
      <c r="S5" s="13" t="s">
        <v>27</v>
      </c>
      <c r="T5" s="13" t="s">
        <v>28</v>
      </c>
      <c r="U5" s="25" t="s">
        <v>29</v>
      </c>
      <c r="V5" s="26" t="s">
        <v>30</v>
      </c>
      <c r="W5" s="26" t="s">
        <v>31</v>
      </c>
      <c r="X5" s="25" t="s">
        <v>32</v>
      </c>
      <c r="Y5" s="25" t="s">
        <v>33</v>
      </c>
      <c r="Z5" s="13" t="s">
        <v>13</v>
      </c>
      <c r="AA5" s="13" t="s">
        <v>34</v>
      </c>
      <c r="AB5" s="13" t="s">
        <v>35</v>
      </c>
      <c r="AC5" s="13" t="s">
        <v>36</v>
      </c>
      <c r="AD5" s="13" t="s">
        <v>37</v>
      </c>
      <c r="AE5" s="13" t="s">
        <v>38</v>
      </c>
      <c r="AF5" s="13" t="s">
        <v>39</v>
      </c>
      <c r="AG5" s="13" t="s">
        <v>40</v>
      </c>
      <c r="AH5" s="33"/>
      <c r="AI5" s="32"/>
      <c r="AJ5" s="34" t="s">
        <v>41</v>
      </c>
      <c r="AK5" s="34" t="s">
        <v>42</v>
      </c>
      <c r="AL5" s="34" t="s">
        <v>43</v>
      </c>
      <c r="AM5" s="34" t="s">
        <v>44</v>
      </c>
      <c r="AN5" s="32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s="1" customFormat="1" ht="23" customHeight="1" spans="1:16383">
      <c r="A6" s="13"/>
      <c r="B6" s="13"/>
      <c r="C6" s="13">
        <v>1</v>
      </c>
      <c r="D6" s="15">
        <v>2</v>
      </c>
      <c r="E6" s="15">
        <v>3</v>
      </c>
      <c r="F6" s="15">
        <v>4</v>
      </c>
      <c r="G6" s="13">
        <v>5</v>
      </c>
      <c r="H6" s="15">
        <v>6</v>
      </c>
      <c r="I6" s="15">
        <v>7</v>
      </c>
      <c r="J6" s="15">
        <v>8</v>
      </c>
      <c r="K6" s="13">
        <v>9</v>
      </c>
      <c r="L6" s="15">
        <v>10</v>
      </c>
      <c r="M6" s="15">
        <v>11</v>
      </c>
      <c r="N6" s="15">
        <v>12</v>
      </c>
      <c r="O6" s="13">
        <v>13</v>
      </c>
      <c r="P6" s="15">
        <v>14</v>
      </c>
      <c r="Q6" s="15">
        <v>15</v>
      </c>
      <c r="R6" s="15">
        <v>16</v>
      </c>
      <c r="S6" s="13">
        <v>17</v>
      </c>
      <c r="T6" s="15">
        <v>18</v>
      </c>
      <c r="U6" s="15">
        <v>19</v>
      </c>
      <c r="V6" s="15">
        <v>20</v>
      </c>
      <c r="W6" s="15">
        <v>21</v>
      </c>
      <c r="X6" s="15">
        <v>22</v>
      </c>
      <c r="Y6" s="15">
        <v>23</v>
      </c>
      <c r="Z6" s="15">
        <v>24</v>
      </c>
      <c r="AA6" s="13">
        <v>25</v>
      </c>
      <c r="AB6" s="15">
        <v>26</v>
      </c>
      <c r="AC6" s="15">
        <v>27</v>
      </c>
      <c r="AD6" s="15">
        <v>28</v>
      </c>
      <c r="AE6" s="13">
        <v>29</v>
      </c>
      <c r="AF6" s="15">
        <v>30</v>
      </c>
      <c r="AG6" s="15">
        <v>31</v>
      </c>
      <c r="AH6" s="15">
        <v>32</v>
      </c>
      <c r="AI6" s="35"/>
      <c r="AJ6" s="35"/>
      <c r="AK6" s="35"/>
      <c r="AL6" s="35"/>
      <c r="AM6" s="35"/>
      <c r="AN6" s="35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</row>
    <row r="7" s="1" customFormat="1" ht="50" customHeight="1" spans="1:16383">
      <c r="A7" s="16"/>
      <c r="B7" s="13" t="s">
        <v>45</v>
      </c>
      <c r="C7" s="13">
        <v>7218</v>
      </c>
      <c r="D7" s="13">
        <v>2683</v>
      </c>
      <c r="E7" s="13">
        <v>2583</v>
      </c>
      <c r="F7" s="13">
        <v>1952</v>
      </c>
      <c r="G7" s="13">
        <v>1216</v>
      </c>
      <c r="H7" s="13">
        <v>453</v>
      </c>
      <c r="I7" s="13">
        <v>444</v>
      </c>
      <c r="J7" s="13">
        <v>319</v>
      </c>
      <c r="K7" s="13">
        <v>8</v>
      </c>
      <c r="L7" s="13">
        <v>379</v>
      </c>
      <c r="M7" s="13">
        <v>75</v>
      </c>
      <c r="N7" s="13">
        <v>2106</v>
      </c>
      <c r="O7" s="13">
        <v>1073</v>
      </c>
      <c r="P7" s="13">
        <v>1033</v>
      </c>
      <c r="Q7" s="13">
        <v>0</v>
      </c>
      <c r="R7" s="13">
        <v>5266000</v>
      </c>
      <c r="S7" s="13">
        <v>452500</v>
      </c>
      <c r="T7" s="13">
        <v>5718500</v>
      </c>
      <c r="U7" s="27">
        <v>2666200</v>
      </c>
      <c r="V7" s="13">
        <v>7218000</v>
      </c>
      <c r="W7" s="13">
        <v>3000000</v>
      </c>
      <c r="X7" s="13">
        <v>270200</v>
      </c>
      <c r="Y7" s="13">
        <v>526500</v>
      </c>
      <c r="Z7" s="13">
        <v>636000</v>
      </c>
      <c r="AA7" s="13">
        <v>-2471200</v>
      </c>
      <c r="AB7" s="13">
        <v>210250</v>
      </c>
      <c r="AC7" s="13">
        <v>-515650</v>
      </c>
      <c r="AD7" s="13">
        <v>7748700</v>
      </c>
      <c r="AE7" s="13">
        <v>12689200</v>
      </c>
      <c r="AF7" s="13">
        <v>59950</v>
      </c>
      <c r="AG7" s="13">
        <v>1042150</v>
      </c>
      <c r="AH7" s="13">
        <v>21540000</v>
      </c>
      <c r="AI7" s="35"/>
      <c r="AJ7" s="35"/>
      <c r="AK7" s="35"/>
      <c r="AL7" s="35"/>
      <c r="AM7" s="35"/>
      <c r="AN7" s="35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s="1" customFormat="1" ht="50" customHeight="1" spans="1:16383">
      <c r="A8" s="17">
        <v>101001</v>
      </c>
      <c r="B8" s="18" t="s">
        <v>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27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>
        <v>-21540000</v>
      </c>
      <c r="AI8" s="35"/>
      <c r="AJ8" s="35"/>
      <c r="AK8" s="35"/>
      <c r="AL8" s="35"/>
      <c r="AM8" s="35"/>
      <c r="AN8" s="34" t="s">
        <v>47</v>
      </c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</row>
    <row r="9" s="1" customFormat="1" ht="50" customHeight="1" spans="1:16383">
      <c r="A9" s="19" t="s">
        <v>48</v>
      </c>
      <c r="B9" s="13" t="s">
        <v>49</v>
      </c>
      <c r="C9" s="13">
        <v>6632</v>
      </c>
      <c r="D9" s="13">
        <v>2344</v>
      </c>
      <c r="E9" s="13">
        <v>2356</v>
      </c>
      <c r="F9" s="13">
        <v>1932</v>
      </c>
      <c r="G9" s="13">
        <v>1080</v>
      </c>
      <c r="H9" s="13">
        <v>369</v>
      </c>
      <c r="I9" s="13">
        <v>392</v>
      </c>
      <c r="J9" s="13">
        <v>319</v>
      </c>
      <c r="K9" s="13">
        <v>8</v>
      </c>
      <c r="L9" s="13">
        <v>333</v>
      </c>
      <c r="M9" s="13">
        <v>70</v>
      </c>
      <c r="N9" s="13">
        <f>O9+P9</f>
        <v>1880</v>
      </c>
      <c r="O9" s="13">
        <v>938</v>
      </c>
      <c r="P9" s="13">
        <v>942</v>
      </c>
      <c r="Q9" s="13"/>
      <c r="R9" s="27">
        <f>(D9+E9)*1000</f>
        <v>4700000</v>
      </c>
      <c r="S9" s="13">
        <f>(H9+I9+K9)*500</f>
        <v>384500</v>
      </c>
      <c r="T9" s="27">
        <f>R9+S9</f>
        <v>5084500</v>
      </c>
      <c r="U9" s="27">
        <v>2666200</v>
      </c>
      <c r="V9" s="13">
        <f>C9*1000</f>
        <v>6632000</v>
      </c>
      <c r="W9" s="13">
        <v>3000000</v>
      </c>
      <c r="X9" s="13">
        <f>(H9+I9+L9+M9)*200</f>
        <v>232800</v>
      </c>
      <c r="Y9" s="13">
        <f>(O9+P9)*250</f>
        <v>470000</v>
      </c>
      <c r="Z9" s="13">
        <v>498500</v>
      </c>
      <c r="AA9" s="13">
        <f>8400-2396600</f>
        <v>-2388200</v>
      </c>
      <c r="AB9" s="13">
        <v>208000</v>
      </c>
      <c r="AC9" s="13">
        <v>-492100</v>
      </c>
      <c r="AD9" s="13">
        <f>T9+U9-Z9</f>
        <v>7252200</v>
      </c>
      <c r="AE9" s="13">
        <f>V9-AA9+W9</f>
        <v>12020200</v>
      </c>
      <c r="AF9" s="13">
        <f>X9-AB9</f>
        <v>24800</v>
      </c>
      <c r="AG9" s="13">
        <f>Y9-AC9</f>
        <v>962100</v>
      </c>
      <c r="AH9" s="13">
        <f>AD9+AE9+AF9+AG9</f>
        <v>20259300</v>
      </c>
      <c r="AI9" s="36">
        <v>2050302</v>
      </c>
      <c r="AJ9" s="36">
        <v>30308</v>
      </c>
      <c r="AK9" s="36">
        <v>30201</v>
      </c>
      <c r="AL9" s="36">
        <v>30201</v>
      </c>
      <c r="AM9" s="36">
        <v>30201</v>
      </c>
      <c r="AN9" s="35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s="1" customFormat="1" ht="50" customHeight="1" spans="1:16383">
      <c r="A10" s="19" t="s">
        <v>50</v>
      </c>
      <c r="B10" s="13" t="s">
        <v>51</v>
      </c>
      <c r="C10" s="13">
        <v>107</v>
      </c>
      <c r="D10" s="13">
        <v>53</v>
      </c>
      <c r="E10" s="13">
        <v>34</v>
      </c>
      <c r="F10" s="13">
        <v>20</v>
      </c>
      <c r="G10" s="13">
        <v>23</v>
      </c>
      <c r="H10" s="13">
        <v>10</v>
      </c>
      <c r="I10" s="13">
        <v>13</v>
      </c>
      <c r="J10" s="13"/>
      <c r="K10" s="13"/>
      <c r="L10" s="13">
        <v>23</v>
      </c>
      <c r="M10" s="16"/>
      <c r="N10" s="13">
        <f>O10+P10</f>
        <v>35</v>
      </c>
      <c r="O10" s="13">
        <v>21</v>
      </c>
      <c r="P10" s="13">
        <v>14</v>
      </c>
      <c r="Q10" s="13"/>
      <c r="R10" s="27">
        <f>(D10+E10)*1000</f>
        <v>87000</v>
      </c>
      <c r="S10" s="13">
        <f>(H10+I10+K10)*500</f>
        <v>11500</v>
      </c>
      <c r="T10" s="27">
        <f>R10+S10</f>
        <v>98500</v>
      </c>
      <c r="U10" s="16"/>
      <c r="V10" s="13">
        <f>C10*1000</f>
        <v>107000</v>
      </c>
      <c r="W10" s="13"/>
      <c r="X10" s="13">
        <f>(H10+I10+L10+M10)*200</f>
        <v>9200</v>
      </c>
      <c r="Y10" s="13">
        <f>(O10+P10)*250</f>
        <v>8750</v>
      </c>
      <c r="Z10" s="13">
        <v>-3500</v>
      </c>
      <c r="AA10" s="13">
        <v>-4000</v>
      </c>
      <c r="AB10" s="13">
        <v>650</v>
      </c>
      <c r="AC10" s="13">
        <v>5900</v>
      </c>
      <c r="AD10" s="13">
        <f>T10+U10-Z10</f>
        <v>102000</v>
      </c>
      <c r="AE10" s="13">
        <f>V10-AA10+W10</f>
        <v>111000</v>
      </c>
      <c r="AF10" s="13">
        <f>X10-AB10</f>
        <v>8550</v>
      </c>
      <c r="AG10" s="13">
        <f>Y10-AC10</f>
        <v>2850</v>
      </c>
      <c r="AH10" s="13">
        <f>AD10+AE10+AF10+AG10</f>
        <v>224400</v>
      </c>
      <c r="AI10" s="36">
        <v>2050302</v>
      </c>
      <c r="AJ10" s="36">
        <v>30308</v>
      </c>
      <c r="AK10" s="36">
        <v>30201</v>
      </c>
      <c r="AL10" s="36">
        <v>30201</v>
      </c>
      <c r="AM10" s="36">
        <v>30201</v>
      </c>
      <c r="AN10" s="35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</row>
    <row r="11" s="4" customFormat="1" ht="50" customHeight="1" spans="1:16383">
      <c r="A11" s="19" t="s">
        <v>52</v>
      </c>
      <c r="B11" s="13" t="s">
        <v>53</v>
      </c>
      <c r="C11" s="13">
        <v>479</v>
      </c>
      <c r="D11" s="13">
        <v>286</v>
      </c>
      <c r="E11" s="13">
        <v>193</v>
      </c>
      <c r="F11" s="13"/>
      <c r="G11" s="13">
        <v>113</v>
      </c>
      <c r="H11" s="13">
        <v>74</v>
      </c>
      <c r="I11" s="13">
        <v>39</v>
      </c>
      <c r="J11" s="13"/>
      <c r="K11" s="13"/>
      <c r="L11" s="13">
        <v>23</v>
      </c>
      <c r="M11" s="16">
        <v>5</v>
      </c>
      <c r="N11" s="13">
        <f>O11+P11</f>
        <v>191</v>
      </c>
      <c r="O11" s="13">
        <v>114</v>
      </c>
      <c r="P11" s="13">
        <v>77</v>
      </c>
      <c r="Q11" s="13"/>
      <c r="R11" s="27">
        <f>(D11+E11)*1000</f>
        <v>479000</v>
      </c>
      <c r="S11" s="13">
        <f>(H11+I11+K11)*500</f>
        <v>56500</v>
      </c>
      <c r="T11" s="27">
        <f>R11+S11</f>
        <v>535500</v>
      </c>
      <c r="U11" s="16"/>
      <c r="V11" s="13">
        <f>C11*1000</f>
        <v>479000</v>
      </c>
      <c r="W11" s="13"/>
      <c r="X11" s="13">
        <f>(H11+I11+L11+M11)*200</f>
        <v>28200</v>
      </c>
      <c r="Y11" s="13">
        <f>(O11+P11)*250</f>
        <v>47750</v>
      </c>
      <c r="Z11" s="30">
        <v>141000</v>
      </c>
      <c r="AA11" s="30">
        <v>-79000</v>
      </c>
      <c r="AB11" s="30">
        <v>1600</v>
      </c>
      <c r="AC11" s="30">
        <v>-29450</v>
      </c>
      <c r="AD11" s="13">
        <f>T11+U11-Z11</f>
        <v>394500</v>
      </c>
      <c r="AE11" s="13">
        <f>V11-AA11+W11</f>
        <v>558000</v>
      </c>
      <c r="AF11" s="13">
        <f>X11-AB11</f>
        <v>26600</v>
      </c>
      <c r="AG11" s="13">
        <f>Y11-AC11</f>
        <v>77200</v>
      </c>
      <c r="AH11" s="13">
        <f>AD11+AE11+AF11+AG11</f>
        <v>1056300</v>
      </c>
      <c r="AI11" s="37">
        <v>2050302</v>
      </c>
      <c r="AJ11" s="37">
        <v>30308</v>
      </c>
      <c r="AK11" s="36">
        <v>30201</v>
      </c>
      <c r="AL11" s="36">
        <v>30201</v>
      </c>
      <c r="AM11" s="36">
        <v>30201</v>
      </c>
      <c r="AN11" s="38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</row>
    <row r="12" s="4" customFormat="1" ht="50" customHeight="1" spans="1:16383">
      <c r="A12" s="19" t="s">
        <v>54</v>
      </c>
      <c r="B12" s="13" t="s">
        <v>55</v>
      </c>
      <c r="C12" s="13">
        <v>479</v>
      </c>
      <c r="D12" s="13">
        <v>286</v>
      </c>
      <c r="E12" s="13">
        <v>193</v>
      </c>
      <c r="F12" s="13"/>
      <c r="G12" s="13">
        <v>113</v>
      </c>
      <c r="H12" s="13">
        <v>74</v>
      </c>
      <c r="I12" s="13">
        <v>39</v>
      </c>
      <c r="J12" s="13"/>
      <c r="K12" s="13"/>
      <c r="L12" s="13">
        <v>23</v>
      </c>
      <c r="M12" s="16">
        <v>5</v>
      </c>
      <c r="N12" s="13">
        <f>O12+P12</f>
        <v>191</v>
      </c>
      <c r="O12" s="13">
        <v>114</v>
      </c>
      <c r="P12" s="13">
        <v>77</v>
      </c>
      <c r="Q12" s="13"/>
      <c r="R12" s="27">
        <f>(D12+E12)*1000</f>
        <v>479000</v>
      </c>
      <c r="S12" s="13">
        <f>(H12+I12+K12)*500</f>
        <v>56500</v>
      </c>
      <c r="T12" s="27">
        <f>R12+S12</f>
        <v>535500</v>
      </c>
      <c r="U12" s="16"/>
      <c r="V12" s="13">
        <f>C12*1000</f>
        <v>479000</v>
      </c>
      <c r="W12" s="13"/>
      <c r="X12" s="13">
        <f>(H12+I12+L12+M12)*200</f>
        <v>28200</v>
      </c>
      <c r="Y12" s="13">
        <f>(O12+P12)*250</f>
        <v>47750</v>
      </c>
      <c r="Z12" s="30">
        <v>141000</v>
      </c>
      <c r="AA12" s="30">
        <v>-79000</v>
      </c>
      <c r="AB12" s="30">
        <v>1600</v>
      </c>
      <c r="AC12" s="30">
        <v>-29450</v>
      </c>
      <c r="AD12" s="13">
        <f>T12+U12-Z12</f>
        <v>394500</v>
      </c>
      <c r="AE12" s="13">
        <f>V12-AA12+W12</f>
        <v>558000</v>
      </c>
      <c r="AF12" s="13">
        <f>X12-AB12</f>
        <v>26600</v>
      </c>
      <c r="AG12" s="13">
        <f>Y12-AC12</f>
        <v>77200</v>
      </c>
      <c r="AH12" s="13">
        <f>AD12+AE12+AF12+AG12</f>
        <v>1056300</v>
      </c>
      <c r="AI12" s="37"/>
      <c r="AJ12" s="37"/>
      <c r="AK12" s="36"/>
      <c r="AL12" s="36"/>
      <c r="AM12" s="36"/>
      <c r="AN12" s="38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  <c r="XFB12" s="40"/>
      <c r="XFC12" s="40"/>
    </row>
    <row r="13" s="5" customFormat="1" spans="1:1638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</row>
  </sheetData>
  <mergeCells count="14">
    <mergeCell ref="A2:AM2"/>
    <mergeCell ref="C4:F4"/>
    <mergeCell ref="G4:J4"/>
    <mergeCell ref="N4:Q4"/>
    <mergeCell ref="R4:T4"/>
    <mergeCell ref="V4:Y4"/>
    <mergeCell ref="Z4:AC4"/>
    <mergeCell ref="AD4:AG4"/>
    <mergeCell ref="AJ4:AM4"/>
    <mergeCell ref="A4:A5"/>
    <mergeCell ref="B4:B5"/>
    <mergeCell ref="AH4:AH5"/>
    <mergeCell ref="AI4:AI5"/>
    <mergeCell ref="AN4:AN5"/>
  </mergeCells>
  <pageMargins left="0.275" right="0.196527777777778" top="1" bottom="1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2024年春季资助计划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陈知山</cp:lastModifiedBy>
  <dcterms:created xsi:type="dcterms:W3CDTF">2022-08-05T13:00:00Z</dcterms:created>
  <dcterms:modified xsi:type="dcterms:W3CDTF">2024-02-23T02:26:53Z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KSOReadingLayout">
    <vt:bool>true</vt:bool>
  </property>
  <property fmtid="{D5CDD505-2E9C-101B-9397-08002B2CF9AE}" pid="4" name="ICV">
    <vt:lpwstr>41AB87537A3B465AABFEFB9A5346E858_12</vt:lpwstr>
  </property>
</Properties>
</file>