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<sst xmlns="http://schemas.openxmlformats.org/spreadsheetml/2006/main" count="121" uniqueCount="46">
  <si>
    <t>重庆长期护理保险失能评定结论公示</t>
  </si>
  <si>
    <t/>
  </si>
  <si>
    <t>打印日期:</t>
  </si>
  <si>
    <t>2026-02-24</t>
  </si>
  <si>
    <t>根据《重庆市长期护理保险失能等级评定管理办法》（渝医保发〔2021〕52号）精神，以下人员符合重庆市长期护理保险失能等级评定标准，现将评定结论公示如下：</t>
  </si>
  <si>
    <t>序号</t>
  </si>
  <si>
    <t>姓名</t>
  </si>
  <si>
    <t>性别</t>
  </si>
  <si>
    <t>证件号码</t>
  </si>
  <si>
    <t>参保区县</t>
  </si>
  <si>
    <t>评估地址</t>
  </si>
  <si>
    <t>评估等级</t>
  </si>
  <si>
    <t>韩玉保</t>
  </si>
  <si>
    <t>男</t>
  </si>
  <si>
    <t>巫山县</t>
  </si>
  <si>
    <t>重度失能I级</t>
  </si>
  <si>
    <t>李思平</t>
  </si>
  <si>
    <t>云阳县</t>
  </si>
  <si>
    <t>楚承贵</t>
  </si>
  <si>
    <t>中度失能</t>
  </si>
  <si>
    <t>易礼贵</t>
  </si>
  <si>
    <t>费德福</t>
  </si>
  <si>
    <t>黄启国</t>
  </si>
  <si>
    <t>张波影</t>
  </si>
  <si>
    <t>重度失能Ⅲ级</t>
  </si>
  <si>
    <t>沈绍国</t>
  </si>
  <si>
    <t>熊德秀</t>
  </si>
  <si>
    <t>女</t>
  </si>
  <si>
    <t>王树生</t>
  </si>
  <si>
    <t>杨必利</t>
  </si>
  <si>
    <t>蒋次俊</t>
  </si>
  <si>
    <t>李书明</t>
  </si>
  <si>
    <t>任明发</t>
  </si>
  <si>
    <t>刘永进</t>
  </si>
  <si>
    <t>魏光泽</t>
  </si>
  <si>
    <t>张前进</t>
  </si>
  <si>
    <t>高超</t>
  </si>
  <si>
    <t>欧运香</t>
  </si>
  <si>
    <t>张发国</t>
  </si>
  <si>
    <t>薛骏</t>
  </si>
  <si>
    <t>向诗全</t>
  </si>
  <si>
    <t>盛伯贤</t>
  </si>
  <si>
    <t>许志秀</t>
  </si>
  <si>
    <t>明道培</t>
  </si>
  <si>
    <t>王明文</t>
  </si>
  <si>
    <t>黄万春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</si>
</sst>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b/>
      <sz val="18"/>
      <color rgb="FF333333"/>
      <name val="宋体"/>
      <charset val="134"/>
    </font>
    <font>
      <sz val="12"/>
      <color rgb="FF333333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6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19" fillId="25" borderId="5" applyNumberFormat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workbookViewId="0">
      <selection activeCell="D12" sqref="D12"/>
    </sheetView>
  </sheetViews>
  <sheetFormatPr defaultColWidth="9" defaultRowHeight="13.5" outlineLevelCol="6"/>
  <cols>
    <col min="1" max="1" width="8.54166666666667" customWidth="1"/>
    <col min="2" max="2" width="12.2" customWidth="1"/>
    <col min="3" max="3" width="12.075" customWidth="1"/>
    <col min="4" max="4" width="25.75" customWidth="1"/>
    <col min="5" max="5" width="14.6416666666667" customWidth="1"/>
    <col min="6" max="6" width="35.625" customWidth="1"/>
    <col min="7" max="7" width="15.25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ht="17" customHeight="1" spans="1:7">
      <c r="A2" s="2" t="str">
        <f>"联系电话:"&amp;"55186865"</f>
        <v>联系电话:55186865</v>
      </c>
      <c r="B2" s="2"/>
      <c r="C2" s="2"/>
      <c r="D2" s="3" t="s">
        <v>1</v>
      </c>
      <c r="E2" s="3" t="s">
        <v>1</v>
      </c>
      <c r="F2" s="4" t="s">
        <v>2</v>
      </c>
      <c r="G2" s="2" t="s">
        <v>3</v>
      </c>
    </row>
    <row r="3" ht="32" customHeight="1" spans="1:7">
      <c r="A3" s="5" t="s">
        <v>4</v>
      </c>
      <c r="B3" s="5"/>
      <c r="C3" s="5"/>
      <c r="D3" s="5"/>
      <c r="E3" s="5"/>
      <c r="F3" s="5"/>
      <c r="G3" s="5"/>
    </row>
    <row r="4" ht="17" customHeight="1" spans="1:7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</row>
    <row r="5" ht="17" customHeight="1" spans="1:7">
      <c r="A5" s="6">
        <v>1</v>
      </c>
      <c r="B5" s="6" t="s">
        <v>12</v>
      </c>
      <c r="C5" s="6" t="s">
        <v>13</v>
      </c>
      <c r="D5" s="6" t="str">
        <f>CONCATENATE("5122271970","******","13")</f>
        <v>5122271970******13</v>
      </c>
      <c r="E5" s="6" t="s">
        <v>14</v>
      </c>
      <c r="F5" s="6" t="str">
        <f>CONCATENATE("县医院15楼","******")</f>
        <v>县医院15楼******</v>
      </c>
      <c r="G5" s="6" t="s">
        <v>15</v>
      </c>
    </row>
    <row r="6" ht="17" customHeight="1" spans="1:7">
      <c r="A6" s="6">
        <v>2</v>
      </c>
      <c r="B6" s="6" t="s">
        <v>16</v>
      </c>
      <c r="C6" s="6" t="s">
        <v>13</v>
      </c>
      <c r="D6" s="6" t="str">
        <f>CONCATENATE("5112241979","******","73")</f>
        <v>5112241979******73</v>
      </c>
      <c r="E6" s="6" t="s">
        <v>17</v>
      </c>
      <c r="F6" s="6" t="str">
        <f>CONCATENATE("鱼泉镇鱼泉街","******")</f>
        <v>鱼泉镇鱼泉街******</v>
      </c>
      <c r="G6" s="6" t="s">
        <v>15</v>
      </c>
    </row>
    <row r="7" ht="17" customHeight="1" spans="1:7">
      <c r="A7" s="6">
        <v>3</v>
      </c>
      <c r="B7" s="6" t="s">
        <v>18</v>
      </c>
      <c r="C7" s="6" t="s">
        <v>13</v>
      </c>
      <c r="D7" s="6" t="str">
        <f>CONCATENATE("5122251945","******","17")</f>
        <v>5122251945******17</v>
      </c>
      <c r="E7" s="6" t="s">
        <v>17</v>
      </c>
      <c r="F7" s="6" t="str">
        <f>CONCATENATE("未来城依山郡","******")</f>
        <v>未来城依山郡******</v>
      </c>
      <c r="G7" s="6" t="s">
        <v>19</v>
      </c>
    </row>
    <row r="8" ht="17" customHeight="1" spans="1:7">
      <c r="A8" s="6">
        <v>4</v>
      </c>
      <c r="B8" s="6" t="s">
        <v>20</v>
      </c>
      <c r="C8" s="6" t="s">
        <v>13</v>
      </c>
      <c r="D8" s="6" t="str">
        <f>CONCATENATE("5122251943","******","55")</f>
        <v>5122251943******55</v>
      </c>
      <c r="E8" s="6" t="s">
        <v>17</v>
      </c>
      <c r="F8" s="6" t="str">
        <f>CONCATENATE("桂湾路496","******")</f>
        <v>桂湾路496******</v>
      </c>
      <c r="G8" s="6" t="s">
        <v>15</v>
      </c>
    </row>
    <row r="9" ht="17" customHeight="1" spans="1:7">
      <c r="A9" s="6">
        <v>5</v>
      </c>
      <c r="B9" s="6" t="s">
        <v>21</v>
      </c>
      <c r="C9" s="6" t="s">
        <v>13</v>
      </c>
      <c r="D9" s="6" t="str">
        <f>CONCATENATE("5122251937","******","9X")</f>
        <v>5122251937******9X</v>
      </c>
      <c r="E9" s="6" t="s">
        <v>17</v>
      </c>
      <c r="F9" s="6" t="str">
        <f>CONCATENATE("人民医院12","******")</f>
        <v>人民医院12******</v>
      </c>
      <c r="G9" s="6" t="s">
        <v>15</v>
      </c>
    </row>
    <row r="10" ht="17" customHeight="1" spans="1:7">
      <c r="A10" s="6">
        <v>6</v>
      </c>
      <c r="B10" s="6" t="s">
        <v>22</v>
      </c>
      <c r="C10" s="6" t="s">
        <v>13</v>
      </c>
      <c r="D10" s="6" t="str">
        <f>CONCATENATE("5122251942","******","36")</f>
        <v>5122251942******36</v>
      </c>
      <c r="E10" s="6" t="s">
        <v>17</v>
      </c>
      <c r="F10" s="6" t="str">
        <f>CONCATENATE("五同路182","******")</f>
        <v>五同路182******</v>
      </c>
      <c r="G10" s="6" t="s">
        <v>15</v>
      </c>
    </row>
    <row r="11" ht="17" customHeight="1" spans="1:7">
      <c r="A11" s="6">
        <v>7</v>
      </c>
      <c r="B11" s="6" t="s">
        <v>23</v>
      </c>
      <c r="C11" s="6" t="s">
        <v>13</v>
      </c>
      <c r="D11" s="6" t="str">
        <f>CONCATENATE("5122251929","******","50")</f>
        <v>5122251929******50</v>
      </c>
      <c r="E11" s="6" t="s">
        <v>17</v>
      </c>
      <c r="F11" s="6" t="str">
        <f>CONCATENATE("双江镇云安路","******")</f>
        <v>双江镇云安路******</v>
      </c>
      <c r="G11" s="6" t="s">
        <v>24</v>
      </c>
    </row>
    <row r="12" ht="17" customHeight="1" spans="1:7">
      <c r="A12" s="6">
        <v>8</v>
      </c>
      <c r="B12" s="6" t="s">
        <v>25</v>
      </c>
      <c r="C12" s="6" t="s">
        <v>13</v>
      </c>
      <c r="D12" s="6" t="str">
        <f>CONCATENATE("5122251956","******","38")</f>
        <v>5122251956******38</v>
      </c>
      <c r="E12" s="6" t="s">
        <v>17</v>
      </c>
      <c r="F12" s="6" t="str">
        <f>CONCATENATE("梨园社区海峡","******")</f>
        <v>梨园社区海峡******</v>
      </c>
      <c r="G12" s="6" t="s">
        <v>19</v>
      </c>
    </row>
    <row r="13" ht="17" customHeight="1" spans="1:7">
      <c r="A13" s="6">
        <v>9</v>
      </c>
      <c r="B13" s="6" t="s">
        <v>26</v>
      </c>
      <c r="C13" s="6" t="s">
        <v>27</v>
      </c>
      <c r="D13" s="6" t="str">
        <f>CONCATENATE("5122251958","******","46")</f>
        <v>5122251958******46</v>
      </c>
      <c r="E13" s="6" t="s">
        <v>17</v>
      </c>
      <c r="F13" s="6" t="str">
        <f>CONCATENATE("爱颐家养老院","******")</f>
        <v>爱颐家养老院******</v>
      </c>
      <c r="G13" s="6" t="s">
        <v>15</v>
      </c>
    </row>
    <row r="14" ht="17" customHeight="1" spans="1:7">
      <c r="A14" s="6">
        <v>10</v>
      </c>
      <c r="B14" s="6" t="s">
        <v>28</v>
      </c>
      <c r="C14" s="6" t="s">
        <v>13</v>
      </c>
      <c r="D14" s="6" t="str">
        <f>CONCATENATE("5122251960","******","72")</f>
        <v>5122251960******72</v>
      </c>
      <c r="E14" s="6" t="s">
        <v>17</v>
      </c>
      <c r="F14" s="6" t="str">
        <f>CONCATENATE("外滩三期19","******")</f>
        <v>外滩三期19******</v>
      </c>
      <c r="G14" s="6" t="s">
        <v>15</v>
      </c>
    </row>
    <row r="15" ht="17" customHeight="1" spans="1:7">
      <c r="A15" s="6">
        <v>11</v>
      </c>
      <c r="B15" s="6" t="s">
        <v>29</v>
      </c>
      <c r="C15" s="6" t="s">
        <v>13</v>
      </c>
      <c r="D15" s="6" t="str">
        <f>CONCATENATE("5122251944","******","77")</f>
        <v>5122251944******77</v>
      </c>
      <c r="E15" s="6" t="s">
        <v>17</v>
      </c>
      <c r="F15" s="6" t="str">
        <f>CONCATENATE("人民医院内分","******")</f>
        <v>人民医院内分******</v>
      </c>
      <c r="G15" s="6" t="s">
        <v>15</v>
      </c>
    </row>
    <row r="16" ht="17" customHeight="1" spans="1:7">
      <c r="A16" s="6">
        <v>12</v>
      </c>
      <c r="B16" s="6" t="s">
        <v>30</v>
      </c>
      <c r="C16" s="6" t="s">
        <v>13</v>
      </c>
      <c r="D16" s="6" t="str">
        <f>CONCATENATE("5122251948","******","31")</f>
        <v>5122251948******31</v>
      </c>
      <c r="E16" s="6" t="s">
        <v>17</v>
      </c>
      <c r="F16" s="6" t="str">
        <f>CONCATENATE("金科天宸4栋","******")</f>
        <v>金科天宸4栋******</v>
      </c>
      <c r="G16" s="6" t="s">
        <v>15</v>
      </c>
    </row>
    <row r="17" ht="17" customHeight="1" spans="1:7">
      <c r="A17" s="6">
        <v>13</v>
      </c>
      <c r="B17" s="6" t="s">
        <v>31</v>
      </c>
      <c r="C17" s="6" t="s">
        <v>13</v>
      </c>
      <c r="D17" s="6" t="str">
        <f>CONCATENATE("5122251957","******","5X")</f>
        <v>5122251957******5X</v>
      </c>
      <c r="E17" s="6" t="s">
        <v>17</v>
      </c>
      <c r="F17" s="6" t="str">
        <f>CONCATENATE("百货公司宿舍","******")</f>
        <v>百货公司宿舍******</v>
      </c>
      <c r="G17" s="6" t="s">
        <v>19</v>
      </c>
    </row>
    <row r="18" ht="17" customHeight="1" spans="1:7">
      <c r="A18" s="6">
        <v>14</v>
      </c>
      <c r="B18" s="6" t="s">
        <v>32</v>
      </c>
      <c r="C18" s="6" t="s">
        <v>13</v>
      </c>
      <c r="D18" s="6" t="str">
        <f>CONCATENATE("5122251961","******","70")</f>
        <v>5122251961******70</v>
      </c>
      <c r="E18" s="6" t="s">
        <v>17</v>
      </c>
      <c r="F18" s="6" t="str">
        <f>CONCATENATE("人和立新小学","******")</f>
        <v>人和立新小学******</v>
      </c>
      <c r="G18" s="6" t="s">
        <v>15</v>
      </c>
    </row>
    <row r="19" ht="17" customHeight="1" spans="1:7">
      <c r="A19" s="6">
        <v>15</v>
      </c>
      <c r="B19" s="6" t="s">
        <v>33</v>
      </c>
      <c r="C19" s="6" t="s">
        <v>13</v>
      </c>
      <c r="D19" s="6" t="str">
        <f>CONCATENATE("5122251946","******","55")</f>
        <v>5122251946******55</v>
      </c>
      <c r="E19" s="6" t="s">
        <v>17</v>
      </c>
      <c r="F19" s="6" t="str">
        <f>CONCATENATE("香山华府3幢","******")</f>
        <v>香山华府3幢******</v>
      </c>
      <c r="G19" s="6" t="s">
        <v>19</v>
      </c>
    </row>
    <row r="20" ht="17" customHeight="1" spans="1:7">
      <c r="A20" s="6">
        <v>16</v>
      </c>
      <c r="B20" s="6" t="s">
        <v>34</v>
      </c>
      <c r="C20" s="6" t="s">
        <v>13</v>
      </c>
      <c r="D20" s="6" t="str">
        <f>CONCATENATE("5122251930","******","73")</f>
        <v>5122251930******73</v>
      </c>
      <c r="E20" s="6" t="s">
        <v>17</v>
      </c>
      <c r="F20" s="6" t="str">
        <f>CONCATENATE("九龙乡腾龙村","******")</f>
        <v>九龙乡腾龙村******</v>
      </c>
      <c r="G20" s="6" t="s">
        <v>24</v>
      </c>
    </row>
    <row r="21" ht="17" customHeight="1" spans="1:7">
      <c r="A21" s="6">
        <v>17</v>
      </c>
      <c r="B21" s="6" t="s">
        <v>35</v>
      </c>
      <c r="C21" s="6" t="s">
        <v>13</v>
      </c>
      <c r="D21" s="6" t="str">
        <f>CONCATENATE("5122251960","******","7X")</f>
        <v>5122251960******7X</v>
      </c>
      <c r="E21" s="6" t="s">
        <v>17</v>
      </c>
      <c r="F21" s="6" t="str">
        <f>CONCATENATE("白云路二巷7","******")</f>
        <v>白云路二巷7******</v>
      </c>
      <c r="G21" s="6" t="s">
        <v>15</v>
      </c>
    </row>
    <row r="22" ht="17" customHeight="1" spans="1:7">
      <c r="A22" s="6">
        <v>18</v>
      </c>
      <c r="B22" s="6" t="s">
        <v>36</v>
      </c>
      <c r="C22" s="6" t="s">
        <v>13</v>
      </c>
      <c r="D22" s="6" t="str">
        <f>CONCATENATE("5122251948","******","31")</f>
        <v>5122251948******31</v>
      </c>
      <c r="E22" s="6" t="s">
        <v>17</v>
      </c>
      <c r="F22" s="6" t="str">
        <f>CONCATENATE("妇女儿童医院","******")</f>
        <v>妇女儿童医院******</v>
      </c>
      <c r="G22" s="6" t="s">
        <v>24</v>
      </c>
    </row>
    <row r="23" ht="17" customHeight="1" spans="1:7">
      <c r="A23" s="6">
        <v>19</v>
      </c>
      <c r="B23" s="6" t="s">
        <v>37</v>
      </c>
      <c r="C23" s="6" t="s">
        <v>27</v>
      </c>
      <c r="D23" s="6" t="str">
        <f>CONCATENATE("5122251941","******","43")</f>
        <v>5122251941******43</v>
      </c>
      <c r="E23" s="6" t="s">
        <v>17</v>
      </c>
      <c r="F23" s="6" t="str">
        <f>CONCATENATE("大雁路512","******")</f>
        <v>大雁路512******</v>
      </c>
      <c r="G23" s="6" t="s">
        <v>15</v>
      </c>
    </row>
    <row r="24" ht="17" customHeight="1" spans="1:7">
      <c r="A24" s="6">
        <v>20</v>
      </c>
      <c r="B24" s="6" t="s">
        <v>38</v>
      </c>
      <c r="C24" s="6" t="s">
        <v>13</v>
      </c>
      <c r="D24" s="6" t="str">
        <f>CONCATENATE("5122251947","******","17")</f>
        <v>5122251947******17</v>
      </c>
      <c r="E24" s="6" t="s">
        <v>17</v>
      </c>
      <c r="F24" s="6" t="str">
        <f>CONCATENATE("凤桥玉凰路4","******")</f>
        <v>凤桥玉凰路4******</v>
      </c>
      <c r="G24" s="6" t="s">
        <v>24</v>
      </c>
    </row>
    <row r="25" ht="17" customHeight="1" spans="1:7">
      <c r="A25" s="6">
        <v>21</v>
      </c>
      <c r="B25" s="6" t="s">
        <v>39</v>
      </c>
      <c r="C25" s="6" t="s">
        <v>13</v>
      </c>
      <c r="D25" s="6" t="str">
        <f>CONCATENATE("5002351988","******","72")</f>
        <v>5002351988******72</v>
      </c>
      <c r="E25" s="6" t="s">
        <v>17</v>
      </c>
      <c r="F25" s="6" t="str">
        <f>CONCATENATE("龙吟台7区8","******")</f>
        <v>龙吟台7区8******</v>
      </c>
      <c r="G25" s="6" t="s">
        <v>15</v>
      </c>
    </row>
    <row r="26" ht="17" customHeight="1" spans="1:7">
      <c r="A26" s="6">
        <v>22</v>
      </c>
      <c r="B26" s="6" t="s">
        <v>40</v>
      </c>
      <c r="C26" s="6" t="s">
        <v>13</v>
      </c>
      <c r="D26" s="6" t="str">
        <f>CONCATENATE("5122251958","******","7X")</f>
        <v>5122251958******7X</v>
      </c>
      <c r="E26" s="6" t="s">
        <v>17</v>
      </c>
      <c r="F26" s="6" t="str">
        <f>CONCATENATE("凤鸣梧桐路1","******")</f>
        <v>凤鸣梧桐路1******</v>
      </c>
      <c r="G26" s="6" t="s">
        <v>24</v>
      </c>
    </row>
    <row r="27" ht="17" customHeight="1" spans="1:7">
      <c r="A27" s="6">
        <v>23</v>
      </c>
      <c r="B27" s="6" t="s">
        <v>41</v>
      </c>
      <c r="C27" s="6" t="s">
        <v>27</v>
      </c>
      <c r="D27" s="6" t="str">
        <f>CONCATENATE("5122251935","******","86")</f>
        <v>5122251935******86</v>
      </c>
      <c r="E27" s="6" t="s">
        <v>17</v>
      </c>
      <c r="F27" s="6" t="str">
        <f>CONCATENATE("复兴护理院老","******")</f>
        <v>复兴护理院老******</v>
      </c>
      <c r="G27" s="6" t="s">
        <v>15</v>
      </c>
    </row>
    <row r="28" ht="17" customHeight="1" spans="1:7">
      <c r="A28" s="6">
        <v>24</v>
      </c>
      <c r="B28" s="6" t="s">
        <v>42</v>
      </c>
      <c r="C28" s="6" t="s">
        <v>27</v>
      </c>
      <c r="D28" s="6" t="str">
        <f>CONCATENATE("5122251937","******","48")</f>
        <v>5122251937******48</v>
      </c>
      <c r="E28" s="6" t="s">
        <v>17</v>
      </c>
      <c r="F28" s="6" t="str">
        <f>CONCATENATE("群益路360","******")</f>
        <v>群益路360******</v>
      </c>
      <c r="G28" s="6" t="s">
        <v>15</v>
      </c>
    </row>
    <row r="29" ht="17" customHeight="1" spans="1:7">
      <c r="A29" s="6">
        <v>25</v>
      </c>
      <c r="B29" s="6" t="s">
        <v>43</v>
      </c>
      <c r="C29" s="6" t="s">
        <v>27</v>
      </c>
      <c r="D29" s="6" t="str">
        <f>CONCATENATE("5122251950","******","62")</f>
        <v>5122251950******62</v>
      </c>
      <c r="E29" s="6" t="s">
        <v>17</v>
      </c>
      <c r="F29" s="6" t="str">
        <f>CONCATENATE("云江大道22","******")</f>
        <v>云江大道22******</v>
      </c>
      <c r="G29" s="6" t="s">
        <v>15</v>
      </c>
    </row>
    <row r="30" ht="17" customHeight="1" spans="1:7">
      <c r="A30" s="6">
        <v>26</v>
      </c>
      <c r="B30" s="6" t="s">
        <v>44</v>
      </c>
      <c r="C30" s="6" t="s">
        <v>13</v>
      </c>
      <c r="D30" s="6" t="str">
        <f>CONCATENATE("5122251936","******","31")</f>
        <v>5122251936******31</v>
      </c>
      <c r="E30" s="6" t="s">
        <v>17</v>
      </c>
      <c r="F30" s="6" t="str">
        <f>CONCATENATE("双江大桥人和","******")</f>
        <v>双江大桥人和******</v>
      </c>
      <c r="G30" s="6" t="s">
        <v>15</v>
      </c>
    </row>
    <row r="31" ht="17" customHeight="1" spans="1:7">
      <c r="A31" s="6">
        <v>27</v>
      </c>
      <c r="B31" s="6" t="s">
        <v>45</v>
      </c>
      <c r="C31" s="6" t="s">
        <v>13</v>
      </c>
      <c r="D31" s="6" t="str">
        <f>CONCATENATE("5122251956","******","58")</f>
        <v>5122251956******58</v>
      </c>
      <c r="E31" s="6" t="s">
        <v>17</v>
      </c>
      <c r="F31" s="6" t="str">
        <f>CONCATENATE("云江大道35","******")</f>
        <v>云江大道35******</v>
      </c>
      <c r="G31" s="6" t="s">
        <v>15</v>
      </c>
    </row>
    <row r="32" ht="29.25" customHeight="1" spans="1:7">
      <c r="A32" s="7" t="str">
        <f>"1.公示时间："&amp;"2026年02月24日"&amp;"至"&amp;"2026年02月28日"</f>
        <v>1.公示时间：2026年02月24日至2026年02月28日</v>
      </c>
      <c r="B32" s="7"/>
      <c r="C32" s="7"/>
      <c r="D32" s="7"/>
      <c r="E32" s="7"/>
      <c r="F32" s="7"/>
      <c r="G32" s="7"/>
    </row>
    <row r="33" ht="32.25" customHeight="1" spans="1:7">
      <c r="A33" s="2" t="str">
        <f>"2.若对以上失能人员的评定结果有异议，请在公示期内通过电话或书面形式向有关部门反映；为便于调查核实，鼓励实名反映问题，并提供联系方式，我们将按有关规定予以保密。"</f>
        <v>2.若对以上失能人员的评定结果有异议，请在公示期内通过电话或书面形式向有关部门反映；为便于调查核实，鼓励实名反映问题，并提供联系方式，我们将按有关规定予以保密。</v>
      </c>
      <c r="B33" s="2"/>
      <c r="C33" s="2"/>
      <c r="D33" s="2"/>
      <c r="E33" s="2"/>
      <c r="F33" s="2"/>
      <c r="G33" s="2"/>
    </row>
  </sheetData>
  <mergeCells count="5">
    <mergeCell ref="A1:G1"/>
    <mergeCell ref="A2:C2"/>
    <mergeCell ref="A3:G3"/>
    <mergeCell ref="A32:G32"/>
    <mergeCell ref="A33:G33"/>
  </mergeCells>
  <pageMargins left="0.472222222222222" right="0.118055555555556" top="0.590277777777778" bottom="0.393055555555556" header="0.298611111111111" footer="0.298611111111111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2026-02-24T06:45:00Z</dcterms:created>
  <dcterms:modified xsi:type="dcterms:W3CDTF">2026-02-24T06:47:19Z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