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<sst xmlns="http://schemas.openxmlformats.org/spreadsheetml/2006/main" count="121" uniqueCount="47">
  <si>
    <t>重庆长期护理保险失能评定结论公示</t>
  </si>
  <si>
    <t/>
  </si>
  <si>
    <t>打印日期:</t>
  </si>
  <si>
    <t>2026-05-21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</si>
  <si>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</si>
  <si>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</si>
  <si>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</si>
  <si>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</si>
  <si>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</si>
  <si>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</si>
  <si>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</si>
  <si>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</si>
  <si>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胡清伟</t>
  </si>
  <si>
    <t>男</t>
  </si>
  <si>
    <t>云阳县</t>
  </si>
  <si>
    <t>重度失能I级</t>
  </si>
  <si>
    <t>聂世才</t>
  </si>
  <si>
    <t>万州区</t>
  </si>
  <si>
    <t>中度失能</t>
  </si>
  <si>
    <t>刘云</t>
  </si>
  <si>
    <t>谭波</t>
  </si>
  <si>
    <t>重度失能II级</t>
  </si>
  <si>
    <t>许尚均</t>
  </si>
  <si>
    <t>邓汝均</t>
  </si>
  <si>
    <t>杨成芝</t>
  </si>
  <si>
    <t>女</t>
  </si>
  <si>
    <t>重度失能Ⅲ级</t>
  </si>
  <si>
    <t>冯天国</t>
  </si>
  <si>
    <t>赵学志</t>
  </si>
  <si>
    <t>魏光华</t>
  </si>
  <si>
    <t>王代碧</t>
  </si>
  <si>
    <t>陈林</t>
  </si>
  <si>
    <t>李相蓂</t>
  </si>
  <si>
    <t>宋国清</t>
  </si>
  <si>
    <t>李从木</t>
  </si>
  <si>
    <t>罗义蓉</t>
  </si>
  <si>
    <t>王本来</t>
  </si>
  <si>
    <t>杨毅</t>
  </si>
  <si>
    <t>陈大珍</t>
  </si>
  <si>
    <t>李本高</t>
  </si>
  <si>
    <t>张永碧</t>
  </si>
  <si>
    <t>杨宗元</t>
  </si>
  <si>
    <t>钟运龙</t>
  </si>
  <si>
    <t>刘尚玉</t>
  </si>
  <si>
    <t>高辉仁</t>
  </si>
  <si>
    <t>李万章</t>
  </si>
  <si>
    <t>高兴华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</si>
</sst>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8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topLeftCell="A4" workbookViewId="0">
      <selection activeCell="F37" sqref="F37"/>
    </sheetView>
  </sheetViews>
  <sheetFormatPr defaultColWidth="9" defaultRowHeight="13.5" outlineLevelCol="6"/>
  <cols>
    <col min="1" max="1" width="8.54166666666667" customWidth="1"/>
    <col min="2" max="2" width="12.2" customWidth="1"/>
    <col min="3" max="3" width="12.075" customWidth="1"/>
    <col min="4" max="4" width="20.7416666666667" customWidth="1"/>
    <col min="5" max="5" width="14.6416666666667" customWidth="1"/>
    <col min="6" max="6" width="27.6916666666667" customWidth="1"/>
    <col min="7" max="7" width="15.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tr">
        <f>"联系电话:"&amp;"023-55186865"</f>
        <v>联系电话:023-55186865</v>
      </c>
      <c r="B2" s="2"/>
      <c r="C2" s="2"/>
      <c r="D2" s="3" t="s">
        <v>1</v>
      </c>
      <c r="E2" s="3" t="s">
        <v>1</v>
      </c>
      <c r="F2" s="4" t="s">
        <v>2</v>
      </c>
      <c r="G2" s="2" t="s">
        <v>3</v>
      </c>
    </row>
    <row r="3" ht="32" customHeight="1" spans="1:7">
      <c r="A3" s="5" t="s">
        <v>4</v>
      </c>
      <c r="B3" s="5"/>
      <c r="C3" s="5"/>
      <c r="D3" s="5"/>
      <c r="E3" s="5"/>
      <c r="F3" s="5"/>
      <c r="G3" s="5"/>
    </row>
    <row r="4" ht="17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ht="17" customHeight="1" spans="1:7">
      <c r="A5" s="6">
        <v>1</v>
      </c>
      <c r="B5" s="6" t="s">
        <v>12</v>
      </c>
      <c r="C5" s="6" t="s">
        <v>13</v>
      </c>
      <c r="D5" s="6" t="str">
        <f>CONCATENATE("5122251934","******","14")</f>
        <v>5122251934******14</v>
      </c>
      <c r="E5" s="6" t="s">
        <v>14</v>
      </c>
      <c r="F5" s="6" t="str">
        <f>CONCATENATE("滨江社区丽江","******")</f>
        <v>滨江社区丽江******</v>
      </c>
      <c r="G5" s="6" t="s">
        <v>15</v>
      </c>
    </row>
    <row r="6" ht="17" customHeight="1" spans="1:7">
      <c r="A6" s="6">
        <v>2</v>
      </c>
      <c r="B6" s="6" t="s">
        <v>16</v>
      </c>
      <c r="C6" s="6" t="s">
        <v>13</v>
      </c>
      <c r="D6" s="6" t="str">
        <f>CONCATENATE("5122251945","******","15")</f>
        <v>5122251945******15</v>
      </c>
      <c r="E6" s="6" t="s">
        <v>17</v>
      </c>
      <c r="F6" s="6" t="str">
        <f>CONCATENATE("亮水坪四期2","******")</f>
        <v>亮水坪四期2******</v>
      </c>
      <c r="G6" s="6" t="s">
        <v>18</v>
      </c>
    </row>
    <row r="7" ht="17" customHeight="1" spans="1:7">
      <c r="A7" s="6">
        <v>3</v>
      </c>
      <c r="B7" s="6" t="s">
        <v>19</v>
      </c>
      <c r="C7" s="6" t="s">
        <v>13</v>
      </c>
      <c r="D7" s="6" t="str">
        <f>CONCATENATE("5112241970","******","15")</f>
        <v>5112241970******15</v>
      </c>
      <c r="E7" s="6" t="s">
        <v>14</v>
      </c>
      <c r="F7" s="6" t="str">
        <f>CONCATENATE("云安路601","******")</f>
        <v>云安路601******</v>
      </c>
      <c r="G7" s="6" t="s">
        <v>15</v>
      </c>
    </row>
    <row r="8" ht="17" customHeight="1" spans="1:7">
      <c r="A8" s="6">
        <v>4</v>
      </c>
      <c r="B8" s="6" t="s">
        <v>20</v>
      </c>
      <c r="C8" s="6" t="s">
        <v>13</v>
      </c>
      <c r="D8" s="6" t="str">
        <f>CONCATENATE("5112241975","******","30")</f>
        <v>5112241975******30</v>
      </c>
      <c r="E8" s="6" t="s">
        <v>14</v>
      </c>
      <c r="F8" s="6" t="str">
        <f>CONCATENATE("金田滨江首府","******")</f>
        <v>金田滨江首府******</v>
      </c>
      <c r="G8" s="6" t="s">
        <v>21</v>
      </c>
    </row>
    <row r="9" ht="17" customHeight="1" spans="1:7">
      <c r="A9" s="6">
        <v>5</v>
      </c>
      <c r="B9" s="6" t="s">
        <v>22</v>
      </c>
      <c r="C9" s="6" t="s">
        <v>13</v>
      </c>
      <c r="D9" s="6" t="str">
        <f>CONCATENATE("5122251929","******","72")</f>
        <v>5122251929******72</v>
      </c>
      <c r="E9" s="6" t="s">
        <v>14</v>
      </c>
      <c r="F9" s="6" t="str">
        <f>CONCATENATE("民德路46号","******")</f>
        <v>民德路46号******</v>
      </c>
      <c r="G9" s="6" t="s">
        <v>21</v>
      </c>
    </row>
    <row r="10" ht="17" customHeight="1" spans="1:7">
      <c r="A10" s="6">
        <v>6</v>
      </c>
      <c r="B10" s="6" t="s">
        <v>23</v>
      </c>
      <c r="C10" s="6" t="s">
        <v>13</v>
      </c>
      <c r="D10" s="6" t="str">
        <f>CONCATENATE("5122251933","******","35")</f>
        <v>5122251933******35</v>
      </c>
      <c r="E10" s="6" t="s">
        <v>14</v>
      </c>
      <c r="F10" s="6" t="str">
        <f>CONCATENATE("望江大道10","******")</f>
        <v>望江大道10******</v>
      </c>
      <c r="G10" s="6" t="s">
        <v>21</v>
      </c>
    </row>
    <row r="11" ht="17" customHeight="1" spans="1:7">
      <c r="A11" s="6">
        <v>7</v>
      </c>
      <c r="B11" s="6" t="s">
        <v>24</v>
      </c>
      <c r="C11" s="6" t="s">
        <v>25</v>
      </c>
      <c r="D11" s="6" t="str">
        <f>CONCATENATE("5122251940","******","48")</f>
        <v>5122251940******48</v>
      </c>
      <c r="E11" s="6" t="s">
        <v>14</v>
      </c>
      <c r="F11" s="6" t="str">
        <f>CONCATENATE("群益路358","******")</f>
        <v>群益路358******</v>
      </c>
      <c r="G11" s="6" t="s">
        <v>26</v>
      </c>
    </row>
    <row r="12" ht="17" customHeight="1" spans="1:7">
      <c r="A12" s="6">
        <v>8</v>
      </c>
      <c r="B12" s="6" t="s">
        <v>27</v>
      </c>
      <c r="C12" s="6" t="s">
        <v>13</v>
      </c>
      <c r="D12" s="6" t="str">
        <f>CONCATENATE("5122251945","******","30")</f>
        <v>5122251945******30</v>
      </c>
      <c r="E12" s="6" t="s">
        <v>14</v>
      </c>
      <c r="F12" s="6" t="str">
        <f>CONCATENATE("云江大道40","******")</f>
        <v>云江大道40******</v>
      </c>
      <c r="G12" s="6" t="s">
        <v>18</v>
      </c>
    </row>
    <row r="13" ht="17" customHeight="1" spans="1:7">
      <c r="A13" s="6">
        <v>9</v>
      </c>
      <c r="B13" s="6" t="s">
        <v>28</v>
      </c>
      <c r="C13" s="6" t="s">
        <v>13</v>
      </c>
      <c r="D13" s="6" t="str">
        <f>CONCATENATE("5122251947","******","39")</f>
        <v>5122251947******39</v>
      </c>
      <c r="E13" s="6" t="s">
        <v>14</v>
      </c>
      <c r="F13" s="6" t="str">
        <f>CONCATENATE("莲花路206","******")</f>
        <v>莲花路206******</v>
      </c>
      <c r="G13" s="6" t="s">
        <v>21</v>
      </c>
    </row>
    <row r="14" ht="17" customHeight="1" spans="1:7">
      <c r="A14" s="6">
        <v>10</v>
      </c>
      <c r="B14" s="6" t="s">
        <v>29</v>
      </c>
      <c r="C14" s="6" t="s">
        <v>13</v>
      </c>
      <c r="D14" s="6" t="str">
        <f>CONCATENATE("5122251951","******","9X")</f>
        <v>5122251951******9X</v>
      </c>
      <c r="E14" s="6" t="s">
        <v>14</v>
      </c>
      <c r="F14" s="6" t="str">
        <f>CONCATENATE("悠然居8号楼","******")</f>
        <v>悠然居8号楼******</v>
      </c>
      <c r="G14" s="6" t="s">
        <v>18</v>
      </c>
    </row>
    <row r="15" ht="17" customHeight="1" spans="1:7">
      <c r="A15" s="6">
        <v>11</v>
      </c>
      <c r="B15" s="6" t="s">
        <v>30</v>
      </c>
      <c r="C15" s="6" t="s">
        <v>25</v>
      </c>
      <c r="D15" s="6" t="str">
        <f>CONCATENATE("5122251953","******","69")</f>
        <v>5122251953******69</v>
      </c>
      <c r="E15" s="6" t="s">
        <v>14</v>
      </c>
      <c r="F15" s="6" t="str">
        <f>CONCATENATE("四臣一品B栋","******")</f>
        <v>四臣一品B栋******</v>
      </c>
      <c r="G15" s="6" t="s">
        <v>15</v>
      </c>
    </row>
    <row r="16" ht="17" customHeight="1" spans="1:7">
      <c r="A16" s="6">
        <v>12</v>
      </c>
      <c r="B16" s="6" t="s">
        <v>31</v>
      </c>
      <c r="C16" s="6" t="s">
        <v>13</v>
      </c>
      <c r="D16" s="6" t="str">
        <f>CONCATENATE("5122251962","******","30")</f>
        <v>5122251962******30</v>
      </c>
      <c r="E16" s="6" t="s">
        <v>14</v>
      </c>
      <c r="F16" s="6" t="str">
        <f>CONCATENATE("云江大道13","******")</f>
        <v>云江大道13******</v>
      </c>
      <c r="G16" s="6" t="s">
        <v>15</v>
      </c>
    </row>
    <row r="17" ht="17" customHeight="1" spans="1:7">
      <c r="A17" s="6">
        <v>13</v>
      </c>
      <c r="B17" s="6" t="s">
        <v>32</v>
      </c>
      <c r="C17" s="6" t="s">
        <v>13</v>
      </c>
      <c r="D17" s="6" t="str">
        <f>CONCATENATE("5122251965","******","19")</f>
        <v>5122251965******19</v>
      </c>
      <c r="E17" s="6" t="s">
        <v>14</v>
      </c>
      <c r="F17" s="6" t="str">
        <f>CONCATENATE("重庆市两江新","******")</f>
        <v>重庆市两江新******</v>
      </c>
      <c r="G17" s="6" t="s">
        <v>26</v>
      </c>
    </row>
    <row r="18" ht="17" customHeight="1" spans="1:7">
      <c r="A18" s="6">
        <v>14</v>
      </c>
      <c r="B18" s="6" t="s">
        <v>33</v>
      </c>
      <c r="C18" s="6" t="s">
        <v>13</v>
      </c>
      <c r="D18" s="6" t="str">
        <f>CONCATENATE("5122251955","******","5X")</f>
        <v>5122251955******5X</v>
      </c>
      <c r="E18" s="6" t="s">
        <v>14</v>
      </c>
      <c r="F18" s="6" t="str">
        <f>CONCATENATE("双江街道海峡","******")</f>
        <v>双江街道海峡******</v>
      </c>
      <c r="G18" s="6" t="s">
        <v>18</v>
      </c>
    </row>
    <row r="19" ht="17" customHeight="1" spans="1:7">
      <c r="A19" s="6">
        <v>15</v>
      </c>
      <c r="B19" s="6" t="s">
        <v>34</v>
      </c>
      <c r="C19" s="6" t="s">
        <v>13</v>
      </c>
      <c r="D19" s="6" t="str">
        <f>CONCATENATE("5122251949","******","15")</f>
        <v>5122251949******15</v>
      </c>
      <c r="E19" s="6" t="s">
        <v>14</v>
      </c>
      <c r="F19" s="6" t="str">
        <f>CONCATENATE("青龙街道云江","******")</f>
        <v>青龙街道云江******</v>
      </c>
      <c r="G19" s="6" t="s">
        <v>15</v>
      </c>
    </row>
    <row r="20" ht="17" customHeight="1" spans="1:7">
      <c r="A20" s="6">
        <v>16</v>
      </c>
      <c r="B20" s="6" t="s">
        <v>35</v>
      </c>
      <c r="C20" s="6" t="s">
        <v>25</v>
      </c>
      <c r="D20" s="6" t="str">
        <f>CONCATENATE("5122251944","******","42")</f>
        <v>5122251944******42</v>
      </c>
      <c r="E20" s="6" t="s">
        <v>14</v>
      </c>
      <c r="F20" s="6" t="str">
        <f>CONCATENATE("群益路272","******")</f>
        <v>群益路272******</v>
      </c>
      <c r="G20" s="6" t="s">
        <v>15</v>
      </c>
    </row>
    <row r="21" ht="17" customHeight="1" spans="1:7">
      <c r="A21" s="6">
        <v>17</v>
      </c>
      <c r="B21" s="6" t="s">
        <v>36</v>
      </c>
      <c r="C21" s="6" t="s">
        <v>13</v>
      </c>
      <c r="D21" s="6" t="str">
        <f>CONCATENATE("5122251942","******","59")</f>
        <v>5122251942******59</v>
      </c>
      <c r="E21" s="6" t="s">
        <v>14</v>
      </c>
      <c r="F21" s="6" t="str">
        <f>CONCATENATE("望江大道68","******")</f>
        <v>望江大道68******</v>
      </c>
      <c r="G21" s="6" t="s">
        <v>18</v>
      </c>
    </row>
    <row r="22" ht="17" customHeight="1" spans="1:7">
      <c r="A22" s="6">
        <v>18</v>
      </c>
      <c r="B22" s="6" t="s">
        <v>37</v>
      </c>
      <c r="C22" s="6" t="s">
        <v>13</v>
      </c>
      <c r="D22" s="6" t="str">
        <f>CONCATENATE("5122251973","******","3X")</f>
        <v>5122251973******3X</v>
      </c>
      <c r="E22" s="6" t="s">
        <v>14</v>
      </c>
      <c r="F22" s="6" t="str">
        <f>CONCATENATE("龙角镇张家村","******")</f>
        <v>龙角镇张家村******</v>
      </c>
      <c r="G22" s="6" t="s">
        <v>15</v>
      </c>
    </row>
    <row r="23" ht="17" customHeight="1" spans="1:7">
      <c r="A23" s="6">
        <v>19</v>
      </c>
      <c r="B23" s="6" t="s">
        <v>38</v>
      </c>
      <c r="C23" s="6" t="s">
        <v>25</v>
      </c>
      <c r="D23" s="6" t="str">
        <f>CONCATENATE("5122251938","******","47")</f>
        <v>5122251938******47</v>
      </c>
      <c r="E23" s="6" t="s">
        <v>14</v>
      </c>
      <c r="F23" s="6" t="str">
        <f>CONCATENATE("双江街道桂簇","******")</f>
        <v>双江街道桂簇******</v>
      </c>
      <c r="G23" s="6" t="s">
        <v>15</v>
      </c>
    </row>
    <row r="24" ht="17" customHeight="1" spans="1:7">
      <c r="A24" s="6">
        <v>20</v>
      </c>
      <c r="B24" s="6" t="s">
        <v>39</v>
      </c>
      <c r="C24" s="6" t="s">
        <v>13</v>
      </c>
      <c r="D24" s="6" t="str">
        <f>CONCATENATE("5122251935","******","19")</f>
        <v>5122251935******19</v>
      </c>
      <c r="E24" s="6" t="s">
        <v>14</v>
      </c>
      <c r="F24" s="6" t="str">
        <f>CONCATENATE("青龙街道望江","******")</f>
        <v>青龙街道望江******</v>
      </c>
      <c r="G24" s="6" t="s">
        <v>15</v>
      </c>
    </row>
    <row r="25" ht="17" customHeight="1" spans="1:7">
      <c r="A25" s="6">
        <v>21</v>
      </c>
      <c r="B25" s="6" t="s">
        <v>40</v>
      </c>
      <c r="C25" s="6" t="s">
        <v>25</v>
      </c>
      <c r="D25" s="6" t="str">
        <f>CONCATENATE("5122251936","******","84")</f>
        <v>5122251936******84</v>
      </c>
      <c r="E25" s="6" t="s">
        <v>14</v>
      </c>
      <c r="F25" s="6" t="str">
        <f>CONCATENATE("青龙街道塘璜","******")</f>
        <v>青龙街道塘璜******</v>
      </c>
      <c r="G25" s="6" t="s">
        <v>18</v>
      </c>
    </row>
    <row r="26" ht="17" customHeight="1" spans="1:7">
      <c r="A26" s="6">
        <v>22</v>
      </c>
      <c r="B26" s="6" t="s">
        <v>41</v>
      </c>
      <c r="C26" s="6" t="s">
        <v>13</v>
      </c>
      <c r="D26" s="6" t="str">
        <f>CONCATENATE("5122251952","******","59")</f>
        <v>5122251952******59</v>
      </c>
      <c r="E26" s="6" t="s">
        <v>14</v>
      </c>
      <c r="F26" s="6" t="str">
        <f>CONCATENATE("青龙街道氮肥","******")</f>
        <v>青龙街道氮肥******</v>
      </c>
      <c r="G26" s="6" t="s">
        <v>15</v>
      </c>
    </row>
    <row r="27" ht="17" customHeight="1" spans="1:7">
      <c r="A27" s="6">
        <v>23</v>
      </c>
      <c r="B27" s="6" t="s">
        <v>42</v>
      </c>
      <c r="C27" s="6" t="s">
        <v>13</v>
      </c>
      <c r="D27" s="6" t="str">
        <f>CONCATENATE("5122251931","******","78")</f>
        <v>5122251931******78</v>
      </c>
      <c r="E27" s="6" t="s">
        <v>14</v>
      </c>
      <c r="F27" s="6" t="str">
        <f>CONCATENATE("南溪镇红岩村","******")</f>
        <v>南溪镇红岩村******</v>
      </c>
      <c r="G27" s="6" t="s">
        <v>18</v>
      </c>
    </row>
    <row r="28" ht="17" customHeight="1" spans="1:7">
      <c r="A28" s="6">
        <v>24</v>
      </c>
      <c r="B28" s="6" t="s">
        <v>43</v>
      </c>
      <c r="C28" s="6" t="s">
        <v>25</v>
      </c>
      <c r="D28" s="6" t="str">
        <f>CONCATENATE("5122251940","******","40")</f>
        <v>5122251940******40</v>
      </c>
      <c r="E28" s="6" t="s">
        <v>14</v>
      </c>
      <c r="F28" s="6" t="str">
        <f>CONCATENATE("云江大道74","******")</f>
        <v>云江大道74******</v>
      </c>
      <c r="G28" s="6" t="s">
        <v>15</v>
      </c>
    </row>
    <row r="29" ht="17" customHeight="1" spans="1:7">
      <c r="A29" s="6">
        <v>25</v>
      </c>
      <c r="B29" s="6" t="s">
        <v>44</v>
      </c>
      <c r="C29" s="6" t="s">
        <v>13</v>
      </c>
      <c r="D29" s="6" t="str">
        <f>CONCATENATE("5122251946","******","13")</f>
        <v>5122251946******13</v>
      </c>
      <c r="E29" s="6" t="s">
        <v>14</v>
      </c>
      <c r="F29" s="6" t="str">
        <f>CONCATENATE("江山府3号楼","******")</f>
        <v>江山府3号楼******</v>
      </c>
      <c r="G29" s="6" t="s">
        <v>18</v>
      </c>
    </row>
    <row r="30" ht="17" customHeight="1" spans="1:7">
      <c r="A30" s="6">
        <v>26</v>
      </c>
      <c r="B30" s="6" t="s">
        <v>45</v>
      </c>
      <c r="C30" s="6" t="s">
        <v>13</v>
      </c>
      <c r="D30" s="6" t="str">
        <f>CONCATENATE("5122251938","******","71")</f>
        <v>5122251938******71</v>
      </c>
      <c r="E30" s="6" t="s">
        <v>14</v>
      </c>
      <c r="F30" s="6" t="str">
        <f>CONCATENATE("桑坪镇桑坪街","******")</f>
        <v>桑坪镇桑坪街******</v>
      </c>
      <c r="G30" s="6" t="s">
        <v>18</v>
      </c>
    </row>
    <row r="31" ht="17" customHeight="1" spans="1:7">
      <c r="A31" s="6">
        <v>27</v>
      </c>
      <c r="B31" s="6" t="s">
        <v>46</v>
      </c>
      <c r="C31" s="6" t="s">
        <v>13</v>
      </c>
      <c r="D31" s="6" t="str">
        <f>CONCATENATE("5122251945","******","56")</f>
        <v>5122251945******56</v>
      </c>
      <c r="E31" s="6" t="s">
        <v>14</v>
      </c>
      <c r="F31" s="6" t="str">
        <f>CONCATENATE("重庆市云阳县","******")</f>
        <v>重庆市云阳县******</v>
      </c>
      <c r="G31" s="6" t="s">
        <v>15</v>
      </c>
    </row>
    <row r="32" ht="29.25" customHeight="1" spans="1:7">
      <c r="A32" s="7" t="str">
        <f>"1.公示时间："&amp;"2026年05月21日"&amp;"至"&amp;"2026年05月25日"</f>
        <v>1.公示时间：2026年05月21日至2026年05月25日</v>
      </c>
      <c r="B32" s="7"/>
      <c r="C32" s="7"/>
      <c r="D32" s="7"/>
      <c r="E32" s="7"/>
      <c r="F32" s="7"/>
      <c r="G32" s="7"/>
    </row>
    <row r="33" ht="32.25" customHeight="1" spans="1:7">
      <c r="A33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33" s="2"/>
      <c r="C33" s="2"/>
      <c r="D33" s="2"/>
      <c r="E33" s="2"/>
      <c r="F33" s="2"/>
      <c r="G33" s="2"/>
    </row>
  </sheetData>
  <mergeCells count="5">
    <mergeCell ref="A1:G1"/>
    <mergeCell ref="A2:C2"/>
    <mergeCell ref="A3:G3"/>
    <mergeCell ref="A32:G32"/>
    <mergeCell ref="A33:G33"/>
  </mergeCells>
  <pageMargins left="1.06299209594727" right="0.511811017990112" top="0.787401556968689" bottom="0.787401556968689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2026-05-21T03:18:00Z</dcterms:created>
  <dcterms:modified xsi:type="dcterms:W3CDTF">2026-05-21T03:33:18Z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